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9780"/>
  </bookViews>
  <sheets>
    <sheet name="Лист1" sheetId="1" r:id="rId1"/>
  </sheets>
  <calcPr calcId="145621"/>
  <fileRecoveryPr repairLoad="1"/>
</workbook>
</file>

<file path=xl/calcChain.xml><?xml version="1.0" encoding="utf-8"?>
<calcChain xmlns="http://schemas.openxmlformats.org/spreadsheetml/2006/main">
  <c r="O67" i="1" l="1"/>
  <c r="N67" i="1"/>
  <c r="M67" i="1"/>
  <c r="L67" i="1"/>
  <c r="K67" i="1"/>
  <c r="J67" i="1"/>
  <c r="I67" i="1"/>
  <c r="H67" i="1"/>
  <c r="G67" i="1"/>
  <c r="F67" i="1"/>
  <c r="E67" i="1"/>
  <c r="O45" i="1"/>
  <c r="N45" i="1"/>
  <c r="M45" i="1"/>
  <c r="L45" i="1"/>
  <c r="K45" i="1"/>
  <c r="J45" i="1"/>
  <c r="I45" i="1"/>
  <c r="H45" i="1"/>
  <c r="G45" i="1"/>
  <c r="F45" i="1"/>
  <c r="E45" i="1"/>
  <c r="P45" i="1"/>
  <c r="O113" i="1" l="1"/>
  <c r="N113" i="1"/>
  <c r="M113" i="1"/>
  <c r="L113" i="1"/>
  <c r="K113" i="1"/>
  <c r="J113" i="1"/>
  <c r="I113" i="1"/>
  <c r="H113" i="1"/>
  <c r="G113" i="1"/>
  <c r="F113" i="1"/>
  <c r="E113" i="1"/>
  <c r="O110" i="1"/>
  <c r="N110" i="1"/>
  <c r="M110" i="1"/>
  <c r="L110" i="1"/>
  <c r="K110" i="1"/>
  <c r="J110" i="1"/>
  <c r="I110" i="1"/>
  <c r="H110" i="1"/>
  <c r="G110" i="1"/>
  <c r="F110" i="1"/>
  <c r="E110" i="1"/>
  <c r="O103" i="1"/>
  <c r="N103" i="1"/>
  <c r="M103" i="1"/>
  <c r="L103" i="1"/>
  <c r="K103" i="1"/>
  <c r="J103" i="1"/>
  <c r="I103" i="1"/>
  <c r="H103" i="1"/>
  <c r="G103" i="1"/>
  <c r="F103" i="1"/>
  <c r="E103" i="1"/>
  <c r="O101" i="1"/>
  <c r="N101" i="1"/>
  <c r="M101" i="1"/>
  <c r="L101" i="1"/>
  <c r="K101" i="1"/>
  <c r="J101" i="1"/>
  <c r="I101" i="1"/>
  <c r="H101" i="1"/>
  <c r="G101" i="1"/>
  <c r="F101" i="1"/>
  <c r="E101" i="1"/>
  <c r="O91" i="1"/>
  <c r="N91" i="1"/>
  <c r="M91" i="1"/>
  <c r="L91" i="1"/>
  <c r="K91" i="1"/>
  <c r="J91" i="1"/>
  <c r="I91" i="1"/>
  <c r="H91" i="1"/>
  <c r="G91" i="1"/>
  <c r="F91" i="1"/>
  <c r="E91" i="1"/>
  <c r="O89" i="1"/>
  <c r="N89" i="1"/>
  <c r="M89" i="1"/>
  <c r="L89" i="1"/>
  <c r="K89" i="1"/>
  <c r="J89" i="1"/>
  <c r="I89" i="1"/>
  <c r="H89" i="1"/>
  <c r="G89" i="1"/>
  <c r="F89" i="1"/>
  <c r="E89" i="1"/>
  <c r="O85" i="1"/>
  <c r="N85" i="1"/>
  <c r="M85" i="1"/>
  <c r="L85" i="1"/>
  <c r="K85" i="1"/>
  <c r="J85" i="1"/>
  <c r="I85" i="1"/>
  <c r="H85" i="1"/>
  <c r="G85" i="1"/>
  <c r="F85" i="1"/>
  <c r="E85" i="1"/>
  <c r="O79" i="1"/>
  <c r="N79" i="1"/>
  <c r="M79" i="1"/>
  <c r="L79" i="1"/>
  <c r="K79" i="1"/>
  <c r="J79" i="1"/>
  <c r="I79" i="1"/>
  <c r="H79" i="1"/>
  <c r="G79" i="1"/>
  <c r="F79" i="1"/>
  <c r="E79" i="1"/>
  <c r="H72" i="1"/>
  <c r="G72" i="1"/>
  <c r="F72" i="1"/>
  <c r="E72" i="1"/>
  <c r="O54" i="1"/>
  <c r="N54" i="1"/>
  <c r="M54" i="1"/>
  <c r="L54" i="1"/>
  <c r="K54" i="1"/>
  <c r="J54" i="1"/>
  <c r="P54" i="1" s="1"/>
  <c r="I54" i="1"/>
  <c r="H54" i="1"/>
  <c r="G54" i="1"/>
  <c r="F54" i="1"/>
  <c r="E54" i="1"/>
  <c r="O65" i="1"/>
  <c r="N65" i="1"/>
  <c r="M65" i="1"/>
  <c r="L65" i="1"/>
  <c r="K65" i="1"/>
  <c r="J65" i="1"/>
  <c r="I65" i="1"/>
  <c r="H65" i="1"/>
  <c r="G65" i="1"/>
  <c r="F65" i="1"/>
  <c r="E65" i="1"/>
  <c r="O49" i="1"/>
  <c r="N49" i="1"/>
  <c r="M49" i="1"/>
  <c r="L49" i="1"/>
  <c r="K49" i="1"/>
  <c r="J49" i="1"/>
  <c r="I49" i="1"/>
  <c r="H49" i="1"/>
  <c r="G49" i="1"/>
  <c r="F49" i="1"/>
  <c r="E49" i="1"/>
  <c r="P34" i="1"/>
  <c r="P35" i="1"/>
  <c r="P36" i="1"/>
  <c r="P37" i="1"/>
  <c r="P38" i="1"/>
  <c r="O41" i="1"/>
  <c r="N41" i="1"/>
  <c r="M41" i="1"/>
  <c r="L41" i="1"/>
  <c r="K41" i="1"/>
  <c r="J41" i="1"/>
  <c r="I41" i="1"/>
  <c r="H41" i="1"/>
  <c r="G41" i="1"/>
  <c r="F41" i="1"/>
  <c r="E41" i="1"/>
  <c r="O33" i="1"/>
  <c r="N33" i="1"/>
  <c r="M33" i="1"/>
  <c r="L33" i="1"/>
  <c r="K33" i="1"/>
  <c r="J33" i="1"/>
  <c r="I33" i="1"/>
  <c r="H33" i="1"/>
  <c r="G33" i="1"/>
  <c r="F33" i="1"/>
  <c r="E33" i="1"/>
  <c r="P27" i="1"/>
  <c r="P28" i="1"/>
  <c r="P29" i="1"/>
  <c r="P30" i="1"/>
  <c r="P31" i="1"/>
  <c r="P32" i="1"/>
  <c r="O26" i="1"/>
  <c r="N26" i="1"/>
  <c r="M26" i="1"/>
  <c r="L26" i="1"/>
  <c r="K26" i="1"/>
  <c r="J26" i="1"/>
  <c r="I26" i="1"/>
  <c r="H26" i="1"/>
  <c r="G26" i="1"/>
  <c r="F26" i="1"/>
  <c r="E26" i="1"/>
  <c r="P23" i="1"/>
  <c r="P15" i="1"/>
  <c r="P33" i="1" l="1"/>
  <c r="P26" i="1"/>
  <c r="P41" i="1"/>
  <c r="P79" i="1"/>
  <c r="P89" i="1"/>
  <c r="P121" i="1"/>
  <c r="P120" i="1"/>
  <c r="P119" i="1"/>
  <c r="P118" i="1"/>
  <c r="P117" i="1"/>
  <c r="P116" i="1"/>
  <c r="P115" i="1"/>
  <c r="P114" i="1"/>
  <c r="P113" i="1" s="1"/>
  <c r="P112" i="1"/>
  <c r="P111" i="1"/>
  <c r="P110" i="1" s="1"/>
  <c r="P109" i="1"/>
  <c r="P108" i="1"/>
  <c r="P107" i="1"/>
  <c r="P106" i="1"/>
  <c r="P105" i="1"/>
  <c r="P104" i="1"/>
  <c r="P102" i="1"/>
  <c r="P101" i="1" s="1"/>
  <c r="P100" i="1"/>
  <c r="P99" i="1"/>
  <c r="P98" i="1"/>
  <c r="P97" i="1"/>
  <c r="P96" i="1"/>
  <c r="P95" i="1"/>
  <c r="P94" i="1"/>
  <c r="P93" i="1"/>
  <c r="P92" i="1"/>
  <c r="P90" i="1"/>
  <c r="P88" i="1"/>
  <c r="P87" i="1"/>
  <c r="P86" i="1"/>
  <c r="P84" i="1"/>
  <c r="P83" i="1"/>
  <c r="P82" i="1"/>
  <c r="P81" i="1"/>
  <c r="P80" i="1"/>
  <c r="P78" i="1"/>
  <c r="P77" i="1"/>
  <c r="P76" i="1"/>
  <c r="P75" i="1"/>
  <c r="P74" i="1"/>
  <c r="P73" i="1"/>
  <c r="P69" i="1"/>
  <c r="P68" i="1"/>
  <c r="P66" i="1"/>
  <c r="P65" i="1" s="1"/>
  <c r="P64" i="1"/>
  <c r="P63" i="1"/>
  <c r="P62" i="1"/>
  <c r="P61" i="1"/>
  <c r="P60" i="1"/>
  <c r="P59" i="1"/>
  <c r="P58" i="1"/>
  <c r="P57" i="1"/>
  <c r="P56" i="1"/>
  <c r="P55" i="1"/>
  <c r="P53" i="1"/>
  <c r="P52" i="1"/>
  <c r="P51" i="1"/>
  <c r="P50" i="1"/>
  <c r="P49" i="1" s="1"/>
  <c r="P48" i="1"/>
  <c r="P47" i="1"/>
  <c r="P46" i="1"/>
  <c r="P44" i="1"/>
  <c r="P43" i="1"/>
  <c r="P42" i="1"/>
  <c r="P40" i="1"/>
  <c r="P39" i="1"/>
  <c r="P25" i="1"/>
  <c r="P24" i="1"/>
  <c r="P19" i="1"/>
  <c r="P18" i="1"/>
  <c r="P16" i="1"/>
  <c r="P14" i="1"/>
  <c r="P85" i="1" l="1"/>
  <c r="P91" i="1"/>
  <c r="P103" i="1"/>
  <c r="P67" i="1"/>
</calcChain>
</file>

<file path=xl/sharedStrings.xml><?xml version="1.0" encoding="utf-8"?>
<sst xmlns="http://schemas.openxmlformats.org/spreadsheetml/2006/main" count="400" uniqueCount="248">
  <si>
    <t>Додаток №3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</si>
  <si>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</si>
  <si>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</si>
  <si>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</si>
  <si>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</si>
  <si>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</si>
  <si>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</si>
  <si>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</si>
  <si>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</si>
  <si>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</si>
  <si>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</si>
  <si>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</si>
  <si>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</si>
  <si>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</si>
  <si>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</si>
  <si>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</si>
  <si>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Носівська міська рада</t>
  </si>
  <si>
    <t>0110000</t>
  </si>
  <si>
    <t>0110170</t>
  </si>
  <si>
    <t>0111</t>
  </si>
  <si>
    <t>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</si>
  <si>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</si>
  <si>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</si>
  <si>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</si>
  <si>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</si>
  <si>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Дошкільна освіта</t>
  </si>
  <si>
    <t>0111020</t>
  </si>
  <si>
    <t>0921</t>
  </si>
  <si>
    <t>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</si>
  <si>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</si>
  <si>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0111090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</si>
  <si>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</si>
  <si>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</si>
  <si>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</si>
  <si>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0111190</t>
  </si>
  <si>
    <t>0990</t>
  </si>
  <si>
    <t>1190</t>
  </si>
  <si>
    <t>Централізоване ведення бухгалтерського обліку</t>
  </si>
  <si>
    <t>0111210</t>
  </si>
  <si>
    <t>1210</t>
  </si>
  <si>
    <t>Утримання інших закладів освіти</t>
  </si>
  <si>
    <t>0113030</t>
  </si>
  <si>
    <t>3030</t>
  </si>
  <si>
    <t>Надання пільг з оплати послуг зв`язку та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</t>
  </si>
  <si>
    <t>0113034</t>
  </si>
  <si>
    <t>1070</t>
  </si>
  <si>
    <t>3034</t>
  </si>
  <si>
    <t>Надання пільг окремим категоріям громадян з послуг зв`язку</t>
  </si>
  <si>
    <t>0113035</t>
  </si>
  <si>
    <t>3035</t>
  </si>
  <si>
    <t>Компенсаційні виплати на пільговий проїзд автомобільним транспортом окремим категоріям громадян</t>
  </si>
  <si>
    <t>0113037</t>
  </si>
  <si>
    <t>3037</t>
  </si>
  <si>
    <t>Компенсаційні виплати за пільговий проїзд окремих категорій громадян на залізничному транспорті</t>
  </si>
  <si>
    <t>0113240</t>
  </si>
  <si>
    <t>1050</t>
  </si>
  <si>
    <t>3240</t>
  </si>
  <si>
    <t>Організація та проведення громадських робіт</t>
  </si>
  <si>
    <t>0113400</t>
  </si>
  <si>
    <t>3400</t>
  </si>
  <si>
    <t>Інші видатки на соціальний захист населення</t>
  </si>
  <si>
    <t>0114030</t>
  </si>
  <si>
    <t>0822</t>
  </si>
  <si>
    <t>4030</t>
  </si>
  <si>
    <t>Філармонії, музичні колективи і ансамблі та інші мистецькі заклади та заходи</t>
  </si>
  <si>
    <t>0114070</t>
  </si>
  <si>
    <t>0824</t>
  </si>
  <si>
    <t>4070</t>
  </si>
  <si>
    <t>Музеї і виставки</t>
  </si>
  <si>
    <t>0114090</t>
  </si>
  <si>
    <t>0828</t>
  </si>
  <si>
    <t>4090</t>
  </si>
  <si>
    <t>Палаци і будинки культури, клуби та інші заклади клубного типу</t>
  </si>
  <si>
    <t>0114100</t>
  </si>
  <si>
    <t>4100</t>
  </si>
  <si>
    <t>Школи естетичного виховання дітей</t>
  </si>
  <si>
    <t>0114200</t>
  </si>
  <si>
    <t>0829</t>
  </si>
  <si>
    <t>4200</t>
  </si>
  <si>
    <t>Інші культурно-освітні заклади та заходи</t>
  </si>
  <si>
    <t>0115030</t>
  </si>
  <si>
    <t>5030</t>
  </si>
  <si>
    <t>Розвиток дитячо-юнацького та резервного спорту</t>
  </si>
  <si>
    <t>0115031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</si>
  <si>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</si>
  <si>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</si>
  <si>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</si>
  <si>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0116050</t>
  </si>
  <si>
    <t>6050</t>
  </si>
  <si>
    <t>Фінансова підтримка об`єктів комунального господарства</t>
  </si>
  <si>
    <t>0116052</t>
  </si>
  <si>
    <t>0620</t>
  </si>
  <si>
    <t>6052</t>
  </si>
  <si>
    <t>Забезпечення функціонування водопровідно-каналізаційного господарства</t>
  </si>
  <si>
    <t>0116060</t>
  </si>
  <si>
    <t>6060</t>
  </si>
  <si>
    <t>Благоустрій міст, сіл, селищ</t>
  </si>
  <si>
    <t>0116310</t>
  </si>
  <si>
    <t>0490</t>
  </si>
  <si>
    <t>6310</t>
  </si>
  <si>
    <t>Реалізація заходів щодо інвестиційного розвитку території</t>
  </si>
  <si>
    <t>0116410</t>
  </si>
  <si>
    <t>0470</t>
  </si>
  <si>
    <t>6410</t>
  </si>
  <si>
    <t>Реалізація інвестиційних проектів</t>
  </si>
  <si>
    <t>0116430</t>
  </si>
  <si>
    <t>0443</t>
  </si>
  <si>
    <t>6430</t>
  </si>
  <si>
    <t>Розробка схем та проектних рішень масового застосування</t>
  </si>
  <si>
    <t>0116650</t>
  </si>
  <si>
    <t>0456</t>
  </si>
  <si>
    <t>6650</t>
  </si>
  <si>
    <t>Утримання та розвиток інфраструктури доріг</t>
  </si>
  <si>
    <t>0117310</t>
  </si>
  <si>
    <t>0421</t>
  </si>
  <si>
    <t>7310</t>
  </si>
  <si>
    <t>Проведення заходів із землеустрою</t>
  </si>
  <si>
    <t>0117470</t>
  </si>
  <si>
    <t>7470</t>
  </si>
  <si>
    <t>Внески до статутного капіталу суб`єктів господарювання</t>
  </si>
  <si>
    <t>0117810</t>
  </si>
  <si>
    <t>0320</t>
  </si>
  <si>
    <t>7810</t>
  </si>
  <si>
    <t>Видатки на запобігання та ліквідацію надзвичайних ситуацій та наслідків стихійного лиха</t>
  </si>
  <si>
    <t>0118010</t>
  </si>
  <si>
    <t>0133</t>
  </si>
  <si>
    <t>8010</t>
  </si>
  <si>
    <t>Резервний фонд</t>
  </si>
  <si>
    <t>0118020</t>
  </si>
  <si>
    <t>8020</t>
  </si>
  <si>
    <t>Проведення виборів та референдумів</t>
  </si>
  <si>
    <t>0118021</t>
  </si>
  <si>
    <t>0160</t>
  </si>
  <si>
    <t>8021</t>
  </si>
  <si>
    <t>Проведення місцевих виборів</t>
  </si>
  <si>
    <t>0118390</t>
  </si>
  <si>
    <t>0180</t>
  </si>
  <si>
    <t>8390</t>
  </si>
  <si>
    <t>Медична субвенція з державного бюджету місцевим бюджетам</t>
  </si>
  <si>
    <t>0118600</t>
  </si>
  <si>
    <t>8600</t>
  </si>
  <si>
    <t>Інші видатки</t>
  </si>
  <si>
    <t>0118680</t>
  </si>
  <si>
    <t>8680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</si>
  <si>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</si>
  <si>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0118800</t>
  </si>
  <si>
    <t>8800</t>
  </si>
  <si>
    <t>Інші субвенції</t>
  </si>
  <si>
    <t>0119130</t>
  </si>
  <si>
    <t>0513</t>
  </si>
  <si>
    <t>9130</t>
  </si>
  <si>
    <t>Ліквідація іншого забруднення навколишнього природного середовища</t>
  </si>
  <si>
    <t>0119180</t>
  </si>
  <si>
    <t>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</si>
  <si>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</si>
  <si>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Відділ освіти,сім"ї,молоді та спорту Носівської міської ради</t>
  </si>
  <si>
    <t>1010000</t>
  </si>
  <si>
    <t>1010180</t>
  </si>
  <si>
    <t>Керівництво і управління у відповідній сфері у містах, селищах, селах</t>
  </si>
  <si>
    <t>1011010</t>
  </si>
  <si>
    <t>1011020</t>
  </si>
  <si>
    <t>1011090</t>
  </si>
  <si>
    <t>1011170</t>
  </si>
  <si>
    <t>1170</t>
  </si>
  <si>
    <t>Методичне забезпечення діяльності навчальних закладів та інші заходи в галузі освіти</t>
  </si>
  <si>
    <t>1011190</t>
  </si>
  <si>
    <t>1011200</t>
  </si>
  <si>
    <t>1200</t>
  </si>
  <si>
    <t>Здійснення централізованого господарського обслуговування</t>
  </si>
  <si>
    <t>1011210</t>
  </si>
  <si>
    <t>1011230</t>
  </si>
  <si>
    <t>1230</t>
  </si>
  <si>
    <t>Надання допомоги дітям-сиротам та дітям, позбавленим батьківського піклування, яким виповнюється 18 років</t>
  </si>
  <si>
    <t>1013160</t>
  </si>
  <si>
    <t>1040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</si>
  <si>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</si>
  <si>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</si>
  <si>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1015010</t>
  </si>
  <si>
    <t>5010</t>
  </si>
  <si>
    <t>Проведення спортивної роботи в регіоні</t>
  </si>
  <si>
    <t>1015011</t>
  </si>
  <si>
    <t>5011</t>
  </si>
  <si>
    <t>Проведення навчально-тренувальних зборів і змагань з олімпійських видів спорту</t>
  </si>
  <si>
    <t>1015030</t>
  </si>
  <si>
    <t>1015031</t>
  </si>
  <si>
    <t>1016310</t>
  </si>
  <si>
    <t>1016410</t>
  </si>
  <si>
    <t>Орган з питань праці та соціального захисту населення</t>
  </si>
  <si>
    <t>1510000</t>
  </si>
  <si>
    <t>1510180</t>
  </si>
  <si>
    <t>1513030</t>
  </si>
  <si>
    <t>1513034</t>
  </si>
  <si>
    <t>1513035</t>
  </si>
  <si>
    <t>1513100</t>
  </si>
  <si>
    <t>3100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</si>
  <si>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</si>
  <si>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</si>
  <si>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</si>
  <si>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</si>
  <si>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1513210</t>
  </si>
  <si>
    <t>3210</t>
  </si>
  <si>
    <t>Технічне та бухгалтерське обслуговування закладів та установ соціального захисту</t>
  </si>
  <si>
    <t>1513212</t>
  </si>
  <si>
    <t>3212</t>
  </si>
  <si>
    <t>Централізований бухгалтерський та фінансовий облік у сфері соціального захисту</t>
  </si>
  <si>
    <t>1513400</t>
  </si>
  <si>
    <t>Відділ культури і туризму Носівської міської ради</t>
  </si>
  <si>
    <t>2410000</t>
  </si>
  <si>
    <t>2410180</t>
  </si>
  <si>
    <t>2414030</t>
  </si>
  <si>
    <t>2414060</t>
  </si>
  <si>
    <t>4060</t>
  </si>
  <si>
    <t>Бібліотеки</t>
  </si>
  <si>
    <t>2414070</t>
  </si>
  <si>
    <t>2414090</t>
  </si>
  <si>
    <t>2414100</t>
  </si>
  <si>
    <t>2414200</t>
  </si>
  <si>
    <t>2416410</t>
  </si>
  <si>
    <t>Фінансовий орган</t>
  </si>
  <si>
    <t>7510000</t>
  </si>
  <si>
    <t>7510180</t>
  </si>
  <si>
    <t>7600000</t>
  </si>
  <si>
    <t>Фінансовий орган (в частині міжбюджетних трансфертів, резервного фонду)</t>
  </si>
  <si>
    <t>7618010</t>
  </si>
  <si>
    <t>7618370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</si>
  <si>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</si>
  <si>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</si>
  <si>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7618390</t>
  </si>
  <si>
    <t>7618680</t>
  </si>
  <si>
    <t>7618800</t>
  </si>
  <si>
    <t xml:space="preserve"> </t>
  </si>
  <si>
    <t>до рішення міської ради</t>
  </si>
  <si>
    <t>"Про _внесення змін до міського бюджету на  2017 рік"</t>
  </si>
  <si>
    <t>Розподіл видатків Носівського  міського бюджету на 2017 рік</t>
  </si>
  <si>
    <t>Х</t>
  </si>
  <si>
    <t>Державне управління</t>
  </si>
  <si>
    <t xml:space="preserve">Освіта </t>
  </si>
  <si>
    <t xml:space="preserve"> освітньої субвенції</t>
  </si>
  <si>
    <t>додаткової дотації з державного бюджету на здійснення переданих видатків з утримання закладів освіти</t>
  </si>
  <si>
    <t>міського бюджету</t>
  </si>
  <si>
    <t>Соціальний захист</t>
  </si>
  <si>
    <t xml:space="preserve">Культура та мистецтво </t>
  </si>
  <si>
    <t>Житлово-комунальне господарство</t>
  </si>
  <si>
    <t>Транспорт, дорожнє господарство, зв'язок, телекомунікації та інформатика</t>
  </si>
  <si>
    <t>Видатки не віднесені до основних груп</t>
  </si>
  <si>
    <t>Будівництво</t>
  </si>
  <si>
    <t xml:space="preserve">Х   </t>
  </si>
  <si>
    <t>Начальник фінансового управління міської ради                                                          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</si>
</sst>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8"/>
      <name val="Arial Cyr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8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Border="1" applyAlignment="1">
      <alignment vertical="center" wrapText="1"/>
    </xf>
    <xf numFmtId="0" fontId="4" fillId="0" borderId="0" xfId="0" applyFont="1"/>
    <xf numFmtId="0" fontId="0" fillId="0" borderId="0" xfId="0" applyFont="1"/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2" fontId="9" fillId="0" borderId="1" xfId="0" quotePrefix="1" applyNumberFormat="1" applyFont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2" fontId="9" fillId="0" borderId="1" xfId="0" applyNumberFormat="1" applyFont="1" applyBorder="1" applyAlignment="1">
      <alignment vertical="center" wrapText="1"/>
    </xf>
    <xf numFmtId="0" fontId="10" fillId="0" borderId="0" xfId="0" applyFont="1"/>
    <xf numFmtId="0" fontId="0" fillId="0" borderId="1" xfId="0" quotePrefix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horizontal="center"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8" fillId="0" borderId="1" xfId="1" quotePrefix="1" applyFont="1" applyBorder="1" applyAlignment="1">
      <alignment horizontal="center" vertical="center" wrapText="1"/>
    </xf>
    <xf numFmtId="0" fontId="7" fillId="0" borderId="0" xfId="3"/>
    <xf numFmtId="0" fontId="11" fillId="0" borderId="1" xfId="3" quotePrefix="1" applyFont="1" applyBorder="1" applyAlignment="1">
      <alignment horizontal="center" vertical="center" wrapText="1"/>
    </xf>
    <xf numFmtId="2" fontId="11" fillId="0" borderId="1" xfId="3" quotePrefix="1" applyNumberFormat="1" applyFont="1" applyBorder="1" applyAlignment="1">
      <alignment horizontal="center" vertical="center" wrapText="1"/>
    </xf>
    <xf numFmtId="2" fontId="12" fillId="0" borderId="1" xfId="2" quotePrefix="1" applyNumberFormat="1" applyFont="1" applyBorder="1" applyAlignment="1">
      <alignment vertical="center" wrapText="1"/>
    </xf>
    <xf numFmtId="2" fontId="12" fillId="2" borderId="1" xfId="2" applyNumberFormat="1" applyFont="1" applyFill="1" applyBorder="1" applyAlignment="1">
      <alignment vertical="center" wrapText="1"/>
    </xf>
    <xf numFmtId="2" fontId="12" fillId="0" borderId="1" xfId="2" applyNumberFormat="1" applyFont="1" applyBorder="1" applyAlignment="1">
      <alignment vertical="center" wrapText="1"/>
    </xf>
    <xf numFmtId="2" fontId="12" fillId="0" borderId="1" xfId="3" applyNumberFormat="1" applyFont="1" applyBorder="1" applyAlignment="1">
      <alignment vertical="center" wrapText="1"/>
    </xf>
    <xf numFmtId="2" fontId="11" fillId="2" borderId="1" xfId="3" applyNumberFormat="1" applyFont="1" applyFill="1" applyBorder="1" applyAlignment="1">
      <alignment vertical="center" wrapText="1"/>
    </xf>
    <xf numFmtId="2" fontId="11" fillId="0" borderId="1" xfId="3" applyNumberFormat="1" applyFont="1" applyBorder="1" applyAlignment="1">
      <alignment vertical="center" wrapText="1"/>
    </xf>
    <xf numFmtId="2" fontId="7" fillId="2" borderId="1" xfId="4" applyNumberFormat="1" applyFont="1" applyFill="1" applyBorder="1" applyAlignment="1">
      <alignment vertical="center" wrapText="1"/>
    </xf>
    <xf numFmtId="0" fontId="7" fillId="0" borderId="0" xfId="4" applyFont="1"/>
    <xf numFmtId="2" fontId="0" fillId="0" borderId="1" xfId="0" applyNumberFormat="1" applyFont="1" applyBorder="1" applyAlignment="1">
      <alignment horizontal="center" vertical="center" wrapText="1"/>
    </xf>
    <xf numFmtId="2" fontId="8" fillId="2" borderId="1" xfId="3" applyNumberFormat="1" applyFont="1" applyFill="1" applyBorder="1" applyAlignment="1">
      <alignment vertical="center" wrapText="1"/>
    </xf>
    <xf numFmtId="2" fontId="8" fillId="2" borderId="1" xfId="4" applyNumberFormat="1" applyFont="1" applyFill="1" applyBorder="1" applyAlignment="1">
      <alignment vertical="center" wrapText="1"/>
    </xf>
    <xf numFmtId="0" fontId="7" fillId="0" borderId="0" xfId="4"/>
    <xf numFmtId="0" fontId="4" fillId="0" borderId="1" xfId="0" quotePrefix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quotePrefix="1" applyNumberFormat="1" applyFont="1" applyBorder="1" applyAlignment="1">
      <alignment vertical="center" wrapText="1"/>
    </xf>
    <xf numFmtId="0" fontId="5" fillId="0" borderId="0" xfId="0" applyFont="1"/>
    <xf numFmtId="2" fontId="4" fillId="0" borderId="1" xfId="0" quotePrefix="1" applyNumberFormat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14" fillId="0" borderId="1" xfId="1" quotePrefix="1" applyFont="1" applyBorder="1" applyAlignment="1">
      <alignment horizontal="center" vertical="center" wrapText="1"/>
    </xf>
    <xf numFmtId="2" fontId="14" fillId="0" borderId="1" xfId="1" applyNumberFormat="1" applyFont="1" applyBorder="1" applyAlignment="1">
      <alignment horizontal="center" vertical="center" wrapText="1"/>
    </xf>
    <xf numFmtId="2" fontId="14" fillId="0" borderId="1" xfId="2" quotePrefix="1" applyNumberFormat="1" applyFont="1" applyBorder="1" applyAlignment="1">
      <alignment vertical="center" wrapText="1"/>
    </xf>
    <xf numFmtId="2" fontId="14" fillId="2" borderId="1" xfId="4" applyNumberFormat="1" applyFont="1" applyFill="1" applyBorder="1" applyAlignment="1">
      <alignment vertical="center" wrapText="1"/>
    </xf>
    <xf numFmtId="0" fontId="15" fillId="0" borderId="0" xfId="4" applyFont="1"/>
    <xf numFmtId="0" fontId="13" fillId="0" borderId="0" xfId="0" applyFont="1"/>
    <xf numFmtId="0" fontId="10" fillId="0" borderId="1" xfId="0" quotePrefix="1" applyFont="1" applyBorder="1" applyAlignment="1">
      <alignment horizontal="center" vertical="center" wrapText="1"/>
    </xf>
    <xf numFmtId="2" fontId="10" fillId="0" borderId="1" xfId="0" quotePrefix="1" applyNumberFormat="1" applyFont="1" applyBorder="1" applyAlignment="1">
      <alignment horizontal="center" vertical="center" wrapText="1"/>
    </xf>
    <xf numFmtId="2" fontId="10" fillId="0" borderId="1" xfId="0" quotePrefix="1" applyNumberFormat="1" applyFont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 wrapText="1"/>
    </xf>
    <xf numFmtId="2" fontId="1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14" fillId="0" borderId="1" xfId="1" applyNumberFormat="1" applyFont="1" applyBorder="1" applyAlignment="1">
      <alignment vertical="center" wrapText="1"/>
    </xf>
    <xf numFmtId="2" fontId="14" fillId="2" borderId="1" xfId="2" applyNumberFormat="1" applyFont="1" applyFill="1" applyBorder="1" applyAlignment="1">
      <alignment vertical="center" wrapText="1"/>
    </xf>
    <xf numFmtId="2" fontId="14" fillId="0" borderId="1" xfId="2" applyNumberFormat="1" applyFont="1" applyBorder="1" applyAlignment="1">
      <alignment vertical="center" wrapText="1"/>
    </xf>
    <xf numFmtId="0" fontId="15" fillId="0" borderId="0" xfId="3" applyFont="1"/>
    <xf numFmtId="0" fontId="16" fillId="0" borderId="1" xfId="3" quotePrefix="1" applyFont="1" applyBorder="1" applyAlignment="1">
      <alignment horizontal="center" vertical="center" wrapText="1"/>
    </xf>
    <xf numFmtId="2" fontId="16" fillId="0" borderId="1" xfId="3" quotePrefix="1" applyNumberFormat="1" applyFont="1" applyBorder="1" applyAlignment="1">
      <alignment horizontal="center" vertical="center" wrapText="1"/>
    </xf>
    <xf numFmtId="2" fontId="17" fillId="0" borderId="1" xfId="2" quotePrefix="1" applyNumberFormat="1" applyFont="1" applyBorder="1" applyAlignment="1">
      <alignment vertical="center" wrapText="1"/>
    </xf>
    <xf numFmtId="2" fontId="17" fillId="2" borderId="1" xfId="2" applyNumberFormat="1" applyFont="1" applyFill="1" applyBorder="1" applyAlignment="1">
      <alignment vertical="center" wrapText="1"/>
    </xf>
    <xf numFmtId="2" fontId="17" fillId="0" borderId="1" xfId="2" applyNumberFormat="1" applyFont="1" applyBorder="1" applyAlignment="1">
      <alignment vertical="center" wrapText="1"/>
    </xf>
    <xf numFmtId="2" fontId="17" fillId="0" borderId="1" xfId="3" applyNumberFormat="1" applyFont="1" applyBorder="1" applyAlignment="1">
      <alignment vertical="center" wrapText="1"/>
    </xf>
    <xf numFmtId="2" fontId="16" fillId="2" borderId="1" xfId="3" applyNumberFormat="1" applyFont="1" applyFill="1" applyBorder="1" applyAlignment="1">
      <alignment vertical="center" wrapText="1"/>
    </xf>
    <xf numFmtId="2" fontId="16" fillId="0" borderId="1" xfId="3" applyNumberFormat="1" applyFont="1" applyBorder="1" applyAlignment="1">
      <alignment vertical="center" wrapText="1"/>
    </xf>
    <xf numFmtId="2" fontId="16" fillId="2" borderId="1" xfId="4" applyNumberFormat="1" applyFont="1" applyFill="1" applyBorder="1" applyAlignment="1">
      <alignment vertical="center" wrapText="1"/>
    </xf>
    <xf numFmtId="0" fontId="14" fillId="0" borderId="0" xfId="4" applyFont="1"/>
    <xf numFmtId="0" fontId="18" fillId="0" borderId="1" xfId="0" quotePrefix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2" fontId="18" fillId="0" borderId="1" xfId="0" quotePrefix="1" applyNumberFormat="1" applyFont="1" applyBorder="1" applyAlignment="1">
      <alignment vertical="center" wrapText="1"/>
    </xf>
    <xf numFmtId="2" fontId="18" fillId="2" borderId="1" xfId="0" applyNumberFormat="1" applyFont="1" applyFill="1" applyBorder="1" applyAlignment="1">
      <alignment vertical="center" wrapText="1"/>
    </xf>
    <xf numFmtId="2" fontId="18" fillId="0" borderId="1" xfId="0" applyNumberFormat="1" applyFont="1" applyBorder="1" applyAlignment="1">
      <alignment vertical="center" wrapText="1"/>
    </xf>
    <xf numFmtId="0" fontId="19" fillId="0" borderId="0" xfId="0" applyFont="1"/>
    <xf numFmtId="0" fontId="19" fillId="0" borderId="1" xfId="0" quotePrefix="1" applyFont="1" applyBorder="1" applyAlignment="1">
      <alignment horizontal="center" vertical="center" wrapText="1"/>
    </xf>
    <xf numFmtId="2" fontId="19" fillId="0" borderId="1" xfId="0" quotePrefix="1" applyNumberFormat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quotePrefix="1" applyFont="1" applyBorder="1" applyAlignment="1">
      <alignment horizontal="center" vertical="center" wrapText="1"/>
    </xf>
    <xf numFmtId="2" fontId="20" fillId="0" borderId="1" xfId="1" applyNumberFormat="1" applyFont="1" applyBorder="1" applyAlignment="1">
      <alignment horizontal="center" vertical="center" wrapText="1"/>
    </xf>
    <xf numFmtId="2" fontId="20" fillId="0" borderId="1" xfId="1" applyNumberFormat="1" applyFont="1" applyBorder="1" applyAlignment="1">
      <alignment vertical="center" wrapText="1"/>
    </xf>
    <xf numFmtId="2" fontId="20" fillId="2" borderId="1" xfId="4" applyNumberFormat="1" applyFont="1" applyFill="1" applyBorder="1" applyAlignment="1">
      <alignment vertical="center" wrapText="1"/>
    </xf>
    <xf numFmtId="0" fontId="21" fillId="0" borderId="0" xfId="4" applyFont="1"/>
    <xf numFmtId="0" fontId="22" fillId="0" borderId="1" xfId="0" quotePrefix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22" fillId="0" borderId="1" xfId="0" quotePrefix="1" applyNumberFormat="1" applyFont="1" applyBorder="1" applyAlignment="1">
      <alignment vertical="center" wrapText="1"/>
    </xf>
    <xf numFmtId="2" fontId="22" fillId="2" borderId="1" xfId="0" applyNumberFormat="1" applyFont="1" applyFill="1" applyBorder="1" applyAlignment="1">
      <alignment vertical="center" wrapText="1"/>
    </xf>
    <xf numFmtId="2" fontId="22" fillId="0" borderId="1" xfId="0" applyNumberFormat="1" applyFont="1" applyBorder="1" applyAlignment="1">
      <alignment vertical="center" wrapText="1"/>
    </xf>
    <xf numFmtId="0" fontId="23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1" xfId="0" quotePrefix="1" applyFont="1" applyFill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2" borderId="1" xfId="0" quotePrefix="1" applyNumberFormat="1" applyFont="1" applyFill="1" applyBorder="1" applyAlignment="1">
      <alignment vertical="center" wrapText="1"/>
    </xf>
    <xf numFmtId="0" fontId="13" fillId="0" borderId="0" xfId="0" applyFont="1" applyAlignment="1">
      <alignment horizontal="left"/>
    </xf>
    <xf numFmtId="2" fontId="24" fillId="0" borderId="1" xfId="2" applyNumberFormat="1" applyFont="1" applyBorder="1" applyAlignment="1">
      <alignment vertical="center" wrapText="1"/>
    </xf>
  </cellXfs>
  <cellStyles count="5">
    <cellStyle name="Обычный" xfId="0" builtinId="0"/>
    <cellStyle name="Обычный_100320173" xfId="2"/>
    <cellStyle name="Обычный_140720173" xfId="4"/>
    <cellStyle name="Обычный_190520173" xfId="3"/>
    <cellStyle name="Обычный_20032017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0"/>
  <sheetViews>
    <sheetView tabSelected="1" topLeftCell="A61" workbookViewId="0">
      <selection activeCell="D63" sqref="D63"/>
    </sheetView>
  </sheetViews>
  <sheetFormatPr defaultRowHeight="12.75" x14ac:dyDescent="0.2"/>
  <cols>
    <col min="1" max="3" width="12" customWidth="1"/>
    <col min="4" max="4" width="40.7109375" customWidth="1"/>
    <col min="5" max="6" width="12.5703125" customWidth="1"/>
    <col min="7" max="15" width="11.5703125" customWidth="1"/>
    <col min="16" max="16" width="12.85546875" customWidth="1"/>
  </cols>
  <sheetData>
    <row r="1" spans="1:16" x14ac:dyDescent="0.2">
      <c r="M1" t="s">
        <v>0</v>
      </c>
    </row>
    <row r="2" spans="1:16" x14ac:dyDescent="0.2">
      <c r="M2" t="s">
        <v>231</v>
      </c>
    </row>
    <row r="3" spans="1:16" x14ac:dyDescent="0.2">
      <c r="M3" t="s">
        <v>232</v>
      </c>
    </row>
    <row r="5" spans="1:16" x14ac:dyDescent="0.2">
      <c r="A5" s="70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6" ht="18.75" x14ac:dyDescent="0.3">
      <c r="A6" s="72" t="s">
        <v>233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x14ac:dyDescent="0.2">
      <c r="P7" s="1" t="s">
        <v>1</v>
      </c>
    </row>
    <row r="8" spans="1:16" x14ac:dyDescent="0.2">
      <c r="A8" s="73" t="s">
        <v>2</v>
      </c>
      <c r="B8" s="73" t="s">
        <v>3</v>
      </c>
      <c r="C8" s="73" t="s">
        <v>4</v>
      </c>
      <c r="D8" s="74" t="s">
        <v>5</v>
      </c>
      <c r="E8" s="74" t="s">
        <v>6</v>
      </c>
      <c r="F8" s="74"/>
      <c r="G8" s="74"/>
      <c r="H8" s="74"/>
      <c r="I8" s="74"/>
      <c r="J8" s="74" t="s">
        <v>13</v>
      </c>
      <c r="K8" s="74"/>
      <c r="L8" s="74"/>
      <c r="M8" s="74"/>
      <c r="N8" s="74"/>
      <c r="O8" s="74"/>
      <c r="P8" s="75" t="s">
        <v>15</v>
      </c>
    </row>
    <row r="9" spans="1:16" x14ac:dyDescent="0.2">
      <c r="A9" s="74"/>
      <c r="B9" s="74"/>
      <c r="C9" s="74"/>
      <c r="D9" s="74"/>
      <c r="E9" s="75" t="s">
        <v>7</v>
      </c>
      <c r="F9" s="74" t="s">
        <v>8</v>
      </c>
      <c r="G9" s="74" t="s">
        <v>9</v>
      </c>
      <c r="H9" s="74"/>
      <c r="I9" s="74" t="s">
        <v>12</v>
      </c>
      <c r="J9" s="75" t="s">
        <v>7</v>
      </c>
      <c r="K9" s="74" t="s">
        <v>8</v>
      </c>
      <c r="L9" s="74" t="s">
        <v>9</v>
      </c>
      <c r="M9" s="74"/>
      <c r="N9" s="74" t="s">
        <v>12</v>
      </c>
      <c r="O9" s="4" t="s">
        <v>9</v>
      </c>
      <c r="P9" s="74"/>
    </row>
    <row r="10" spans="1:16" x14ac:dyDescent="0.2">
      <c r="A10" s="74"/>
      <c r="B10" s="74"/>
      <c r="C10" s="74"/>
      <c r="D10" s="74"/>
      <c r="E10" s="74"/>
      <c r="F10" s="74"/>
      <c r="G10" s="74" t="s">
        <v>10</v>
      </c>
      <c r="H10" s="74" t="s">
        <v>11</v>
      </c>
      <c r="I10" s="74"/>
      <c r="J10" s="74"/>
      <c r="K10" s="74"/>
      <c r="L10" s="74" t="s">
        <v>10</v>
      </c>
      <c r="M10" s="74" t="s">
        <v>11</v>
      </c>
      <c r="N10" s="74"/>
      <c r="O10" s="74" t="s">
        <v>14</v>
      </c>
      <c r="P10" s="74"/>
    </row>
    <row r="11" spans="1:16" ht="44.25" customHeight="1" x14ac:dyDescent="0.2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</row>
    <row r="12" spans="1:16" x14ac:dyDescent="0.2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x14ac:dyDescent="0.2">
      <c r="A13" s="6"/>
      <c r="B13" s="7"/>
      <c r="C13" s="8"/>
      <c r="D13" s="9"/>
      <c r="E13" s="10"/>
      <c r="F13" s="11"/>
      <c r="G13" s="11"/>
      <c r="H13" s="11"/>
      <c r="I13" s="11"/>
      <c r="J13" s="10"/>
      <c r="K13" s="11"/>
      <c r="L13" s="11"/>
      <c r="M13" s="11"/>
      <c r="N13" s="11"/>
      <c r="O13" s="11"/>
      <c r="P13" s="10"/>
    </row>
    <row r="14" spans="1:16" s="24" customFormat="1" x14ac:dyDescent="0.2">
      <c r="A14" s="6" t="s">
        <v>17</v>
      </c>
      <c r="B14" s="7"/>
      <c r="C14" s="8"/>
      <c r="D14" s="9" t="s">
        <v>16</v>
      </c>
      <c r="E14" s="10">
        <v>32114344.920000002</v>
      </c>
      <c r="F14" s="11">
        <v>28721329.920000002</v>
      </c>
      <c r="G14" s="11">
        <v>8495553</v>
      </c>
      <c r="H14" s="11">
        <v>1698296</v>
      </c>
      <c r="I14" s="11">
        <v>3393015</v>
      </c>
      <c r="J14" s="10">
        <v>14097123</v>
      </c>
      <c r="K14" s="11">
        <v>290451</v>
      </c>
      <c r="L14" s="11">
        <v>0</v>
      </c>
      <c r="M14" s="11">
        <v>0</v>
      </c>
      <c r="N14" s="11">
        <v>13806672</v>
      </c>
      <c r="O14" s="11">
        <v>13795595</v>
      </c>
      <c r="P14" s="10">
        <f t="shared" ref="P14:P55" si="0">E14+J14</f>
        <v>46211467.920000002</v>
      </c>
    </row>
    <row r="15" spans="1:16" s="23" customFormat="1" x14ac:dyDescent="0.2">
      <c r="A15" s="18" t="s">
        <v>234</v>
      </c>
      <c r="B15" s="18">
        <v>100</v>
      </c>
      <c r="C15" s="19" t="s">
        <v>234</v>
      </c>
      <c r="D15" s="20" t="s">
        <v>235</v>
      </c>
      <c r="E15" s="21">
        <v>8404940</v>
      </c>
      <c r="F15" s="22">
        <v>8404940</v>
      </c>
      <c r="G15" s="22">
        <v>5611000</v>
      </c>
      <c r="H15" s="22">
        <v>214580</v>
      </c>
      <c r="I15" s="22">
        <v>0</v>
      </c>
      <c r="J15" s="21">
        <v>599892</v>
      </c>
      <c r="K15" s="22">
        <v>7000</v>
      </c>
      <c r="L15" s="22">
        <v>0</v>
      </c>
      <c r="M15" s="22">
        <v>0</v>
      </c>
      <c r="N15" s="22">
        <v>592892</v>
      </c>
      <c r="O15" s="22">
        <v>592892</v>
      </c>
      <c r="P15" s="10">
        <f t="shared" si="0"/>
        <v>9004832</v>
      </c>
    </row>
    <row r="16" spans="1:16" s="24" customFormat="1" ht="63.75" x14ac:dyDescent="0.2">
      <c r="A16" s="32" t="s">
        <v>18</v>
      </c>
      <c r="B16" s="32" t="s">
        <v>20</v>
      </c>
      <c r="C16" s="33" t="s">
        <v>19</v>
      </c>
      <c r="D16" s="34" t="s">
        <v>21</v>
      </c>
      <c r="E16" s="35">
        <v>8404940</v>
      </c>
      <c r="F16" s="36">
        <v>8404940</v>
      </c>
      <c r="G16" s="36">
        <v>5611000</v>
      </c>
      <c r="H16" s="36">
        <v>214580</v>
      </c>
      <c r="I16" s="36">
        <v>0</v>
      </c>
      <c r="J16" s="35">
        <v>599892</v>
      </c>
      <c r="K16" s="36">
        <v>7000</v>
      </c>
      <c r="L16" s="36">
        <v>0</v>
      </c>
      <c r="M16" s="36">
        <v>0</v>
      </c>
      <c r="N16" s="36">
        <v>592892</v>
      </c>
      <c r="O16" s="36">
        <v>592892</v>
      </c>
      <c r="P16" s="35">
        <f t="shared" si="0"/>
        <v>9004832</v>
      </c>
    </row>
    <row r="17" spans="1:16" s="79" customFormat="1" ht="12" x14ac:dyDescent="0.2">
      <c r="A17" s="58" t="s">
        <v>234</v>
      </c>
      <c r="B17" s="59">
        <v>1000</v>
      </c>
      <c r="C17" s="60" t="s">
        <v>234</v>
      </c>
      <c r="D17" s="76" t="s">
        <v>236</v>
      </c>
      <c r="E17" s="77">
        <v>4346402</v>
      </c>
      <c r="F17" s="78">
        <v>4346402</v>
      </c>
      <c r="G17" s="78">
        <v>2767401</v>
      </c>
      <c r="H17" s="78">
        <v>828029</v>
      </c>
      <c r="I17" s="78"/>
      <c r="J17" s="77">
        <v>16528</v>
      </c>
      <c r="K17" s="78">
        <v>16528</v>
      </c>
      <c r="L17" s="78"/>
      <c r="M17" s="78"/>
      <c r="N17" s="78"/>
      <c r="O17" s="78"/>
      <c r="P17" s="77">
        <v>4362930</v>
      </c>
    </row>
    <row r="18" spans="1:16" s="24" customFormat="1" x14ac:dyDescent="0.2">
      <c r="A18" s="32" t="s">
        <v>22</v>
      </c>
      <c r="B18" s="32" t="s">
        <v>24</v>
      </c>
      <c r="C18" s="33" t="s">
        <v>23</v>
      </c>
      <c r="D18" s="34" t="s">
        <v>25</v>
      </c>
      <c r="E18" s="35">
        <v>555982</v>
      </c>
      <c r="F18" s="36">
        <v>555982</v>
      </c>
      <c r="G18" s="36">
        <v>372692</v>
      </c>
      <c r="H18" s="36">
        <v>42339</v>
      </c>
      <c r="I18" s="36">
        <v>0</v>
      </c>
      <c r="J18" s="35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5">
        <f t="shared" si="0"/>
        <v>555982</v>
      </c>
    </row>
    <row r="19" spans="1:16" s="24" customFormat="1" ht="63.75" x14ac:dyDescent="0.2">
      <c r="A19" s="32" t="s">
        <v>26</v>
      </c>
      <c r="B19" s="32" t="s">
        <v>28</v>
      </c>
      <c r="C19" s="33" t="s">
        <v>27</v>
      </c>
      <c r="D19" s="34" t="s">
        <v>29</v>
      </c>
      <c r="E19" s="35">
        <v>3790420</v>
      </c>
      <c r="F19" s="36">
        <v>3790420</v>
      </c>
      <c r="G19" s="36">
        <v>2394709</v>
      </c>
      <c r="H19" s="36">
        <v>785690</v>
      </c>
      <c r="I19" s="36">
        <v>0</v>
      </c>
      <c r="J19" s="35">
        <v>16528</v>
      </c>
      <c r="K19" s="36">
        <v>16528</v>
      </c>
      <c r="L19" s="36">
        <v>0</v>
      </c>
      <c r="M19" s="36">
        <v>0</v>
      </c>
      <c r="N19" s="36">
        <v>0</v>
      </c>
      <c r="O19" s="36">
        <v>0</v>
      </c>
      <c r="P19" s="35">
        <f t="shared" si="0"/>
        <v>3806948</v>
      </c>
    </row>
    <row r="20" spans="1:16" s="79" customFormat="1" ht="12" x14ac:dyDescent="0.2">
      <c r="A20" s="80"/>
      <c r="B20" s="80"/>
      <c r="C20" s="81"/>
      <c r="D20" s="82" t="s">
        <v>237</v>
      </c>
      <c r="E20" s="83">
        <v>2327543</v>
      </c>
      <c r="F20" s="84">
        <v>2327543</v>
      </c>
      <c r="G20" s="84">
        <v>1914740</v>
      </c>
      <c r="H20" s="84"/>
      <c r="I20" s="85"/>
      <c r="J20" s="86"/>
      <c r="K20" s="87"/>
      <c r="L20" s="87"/>
      <c r="M20" s="87"/>
      <c r="N20" s="87"/>
      <c r="O20" s="87"/>
      <c r="P20" s="86"/>
    </row>
    <row r="21" spans="1:16" s="38" customFormat="1" ht="38.25" x14ac:dyDescent="0.2">
      <c r="A21" s="39"/>
      <c r="B21" s="39"/>
      <c r="C21" s="40"/>
      <c r="D21" s="41" t="s">
        <v>238</v>
      </c>
      <c r="E21" s="42">
        <v>1311009</v>
      </c>
      <c r="F21" s="43">
        <v>1311009</v>
      </c>
      <c r="G21" s="43">
        <v>405270</v>
      </c>
      <c r="H21" s="43">
        <v>756788</v>
      </c>
      <c r="I21" s="44"/>
      <c r="J21" s="45"/>
      <c r="K21" s="46"/>
      <c r="L21" s="46"/>
      <c r="M21" s="46"/>
      <c r="N21" s="46"/>
      <c r="O21" s="46"/>
      <c r="P21" s="45"/>
    </row>
    <row r="22" spans="1:16" s="38" customFormat="1" x14ac:dyDescent="0.2">
      <c r="A22" s="39"/>
      <c r="B22" s="39"/>
      <c r="C22" s="40"/>
      <c r="D22" s="41" t="s">
        <v>239</v>
      </c>
      <c r="E22" s="42">
        <v>151868</v>
      </c>
      <c r="F22" s="43">
        <v>151868</v>
      </c>
      <c r="G22" s="43">
        <v>74699</v>
      </c>
      <c r="H22" s="43">
        <v>28902</v>
      </c>
      <c r="I22" s="44"/>
      <c r="J22" s="45"/>
      <c r="K22" s="46"/>
      <c r="L22" s="46"/>
      <c r="M22" s="46"/>
      <c r="N22" s="46"/>
      <c r="O22" s="46"/>
      <c r="P22" s="45"/>
    </row>
    <row r="23" spans="1:16" s="24" customFormat="1" ht="38.25" x14ac:dyDescent="0.2">
      <c r="A23" s="32" t="s">
        <v>30</v>
      </c>
      <c r="B23" s="32" t="s">
        <v>32</v>
      </c>
      <c r="C23" s="33" t="s">
        <v>31</v>
      </c>
      <c r="D23" s="34" t="s">
        <v>33</v>
      </c>
      <c r="E23" s="35">
        <v>0</v>
      </c>
      <c r="F23" s="36">
        <v>0</v>
      </c>
      <c r="G23" s="36">
        <v>0</v>
      </c>
      <c r="H23" s="36">
        <v>0</v>
      </c>
      <c r="I23" s="36">
        <v>0</v>
      </c>
      <c r="J23" s="35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5">
        <f t="shared" ref="P23" si="1">E23+J23</f>
        <v>0</v>
      </c>
    </row>
    <row r="24" spans="1:16" s="24" customFormat="1" ht="25.5" x14ac:dyDescent="0.2">
      <c r="A24" s="32" t="s">
        <v>34</v>
      </c>
      <c r="B24" s="32" t="s">
        <v>36</v>
      </c>
      <c r="C24" s="33" t="s">
        <v>35</v>
      </c>
      <c r="D24" s="34" t="s">
        <v>37</v>
      </c>
      <c r="E24" s="35">
        <v>0</v>
      </c>
      <c r="F24" s="36">
        <v>0</v>
      </c>
      <c r="G24" s="36">
        <v>0</v>
      </c>
      <c r="H24" s="36">
        <v>0</v>
      </c>
      <c r="I24" s="36">
        <v>0</v>
      </c>
      <c r="J24" s="35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5">
        <f t="shared" si="0"/>
        <v>0</v>
      </c>
    </row>
    <row r="25" spans="1:16" s="24" customFormat="1" x14ac:dyDescent="0.2">
      <c r="A25" s="32" t="s">
        <v>38</v>
      </c>
      <c r="B25" s="32" t="s">
        <v>39</v>
      </c>
      <c r="C25" s="33" t="s">
        <v>35</v>
      </c>
      <c r="D25" s="34" t="s">
        <v>40</v>
      </c>
      <c r="E25" s="35">
        <v>0</v>
      </c>
      <c r="F25" s="36">
        <v>0</v>
      </c>
      <c r="G25" s="36">
        <v>0</v>
      </c>
      <c r="H25" s="36">
        <v>0</v>
      </c>
      <c r="I25" s="36">
        <v>0</v>
      </c>
      <c r="J25" s="35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5">
        <f t="shared" si="0"/>
        <v>0</v>
      </c>
    </row>
    <row r="26" spans="1:16" s="48" customFormat="1" x14ac:dyDescent="0.2">
      <c r="A26" s="18" t="s">
        <v>234</v>
      </c>
      <c r="B26" s="37">
        <v>3000</v>
      </c>
      <c r="C26" s="19" t="s">
        <v>234</v>
      </c>
      <c r="D26" s="20" t="s">
        <v>240</v>
      </c>
      <c r="E26" s="47">
        <f t="shared" ref="E26:O26" si="2">E27+E31+E32</f>
        <v>751886</v>
      </c>
      <c r="F26" s="47">
        <f t="shared" si="2"/>
        <v>751886</v>
      </c>
      <c r="G26" s="47">
        <f t="shared" si="2"/>
        <v>14000</v>
      </c>
      <c r="H26" s="47">
        <f t="shared" si="2"/>
        <v>0</v>
      </c>
      <c r="I26" s="47">
        <f t="shared" si="2"/>
        <v>0</v>
      </c>
      <c r="J26" s="47">
        <f t="shared" si="2"/>
        <v>0</v>
      </c>
      <c r="K26" s="47">
        <f t="shared" si="2"/>
        <v>0</v>
      </c>
      <c r="L26" s="47">
        <f t="shared" si="2"/>
        <v>0</v>
      </c>
      <c r="M26" s="47">
        <f t="shared" si="2"/>
        <v>0</v>
      </c>
      <c r="N26" s="47">
        <f t="shared" si="2"/>
        <v>0</v>
      </c>
      <c r="O26" s="47">
        <f t="shared" si="2"/>
        <v>0</v>
      </c>
      <c r="P26" s="47">
        <f t="shared" si="0"/>
        <v>751886</v>
      </c>
    </row>
    <row r="27" spans="1:16" s="24" customFormat="1" ht="76.5" x14ac:dyDescent="0.2">
      <c r="A27" s="32" t="s">
        <v>41</v>
      </c>
      <c r="B27" s="32" t="s">
        <v>42</v>
      </c>
      <c r="C27" s="49"/>
      <c r="D27" s="34" t="s">
        <v>43</v>
      </c>
      <c r="E27" s="35">
        <v>392136</v>
      </c>
      <c r="F27" s="36">
        <v>392136</v>
      </c>
      <c r="G27" s="36">
        <v>0</v>
      </c>
      <c r="H27" s="36">
        <v>0</v>
      </c>
      <c r="I27" s="36">
        <v>0</v>
      </c>
      <c r="J27" s="35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5">
        <f t="shared" si="0"/>
        <v>392136</v>
      </c>
    </row>
    <row r="28" spans="1:16" s="24" customFormat="1" ht="25.5" x14ac:dyDescent="0.2">
      <c r="A28" s="32" t="s">
        <v>44</v>
      </c>
      <c r="B28" s="32" t="s">
        <v>46</v>
      </c>
      <c r="C28" s="33" t="s">
        <v>45</v>
      </c>
      <c r="D28" s="34" t="s">
        <v>47</v>
      </c>
      <c r="E28" s="35">
        <v>0</v>
      </c>
      <c r="F28" s="36">
        <v>0</v>
      </c>
      <c r="G28" s="36">
        <v>0</v>
      </c>
      <c r="H28" s="36">
        <v>0</v>
      </c>
      <c r="I28" s="36">
        <v>0</v>
      </c>
      <c r="J28" s="35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5">
        <f t="shared" si="0"/>
        <v>0</v>
      </c>
    </row>
    <row r="29" spans="1:16" s="24" customFormat="1" ht="38.25" x14ac:dyDescent="0.2">
      <c r="A29" s="32" t="s">
        <v>48</v>
      </c>
      <c r="B29" s="32" t="s">
        <v>49</v>
      </c>
      <c r="C29" s="33" t="s">
        <v>45</v>
      </c>
      <c r="D29" s="34" t="s">
        <v>50</v>
      </c>
      <c r="E29" s="35">
        <v>272136</v>
      </c>
      <c r="F29" s="36">
        <v>272136</v>
      </c>
      <c r="G29" s="36">
        <v>0</v>
      </c>
      <c r="H29" s="36">
        <v>0</v>
      </c>
      <c r="I29" s="36">
        <v>0</v>
      </c>
      <c r="J29" s="35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5">
        <f t="shared" si="0"/>
        <v>272136</v>
      </c>
    </row>
    <row r="30" spans="1:16" s="24" customFormat="1" ht="38.25" x14ac:dyDescent="0.2">
      <c r="A30" s="32" t="s">
        <v>51</v>
      </c>
      <c r="B30" s="32" t="s">
        <v>52</v>
      </c>
      <c r="C30" s="33" t="s">
        <v>45</v>
      </c>
      <c r="D30" s="34" t="s">
        <v>53</v>
      </c>
      <c r="E30" s="35">
        <v>120000</v>
      </c>
      <c r="F30" s="36">
        <v>120000</v>
      </c>
      <c r="G30" s="36">
        <v>0</v>
      </c>
      <c r="H30" s="36">
        <v>0</v>
      </c>
      <c r="I30" s="36">
        <v>0</v>
      </c>
      <c r="J30" s="35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5">
        <f t="shared" si="0"/>
        <v>120000</v>
      </c>
    </row>
    <row r="31" spans="1:16" s="24" customFormat="1" x14ac:dyDescent="0.2">
      <c r="A31" s="32" t="s">
        <v>54</v>
      </c>
      <c r="B31" s="32" t="s">
        <v>56</v>
      </c>
      <c r="C31" s="33" t="s">
        <v>55</v>
      </c>
      <c r="D31" s="34" t="s">
        <v>57</v>
      </c>
      <c r="E31" s="35">
        <v>17100</v>
      </c>
      <c r="F31" s="36">
        <v>17100</v>
      </c>
      <c r="G31" s="36">
        <v>14000</v>
      </c>
      <c r="H31" s="36">
        <v>0</v>
      </c>
      <c r="I31" s="36">
        <v>0</v>
      </c>
      <c r="J31" s="35">
        <v>0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  <c r="P31" s="35">
        <f t="shared" si="0"/>
        <v>17100</v>
      </c>
    </row>
    <row r="32" spans="1:16" s="24" customFormat="1" x14ac:dyDescent="0.2">
      <c r="A32" s="32" t="s">
        <v>58</v>
      </c>
      <c r="B32" s="32" t="s">
        <v>59</v>
      </c>
      <c r="C32" s="33" t="s">
        <v>32</v>
      </c>
      <c r="D32" s="34" t="s">
        <v>60</v>
      </c>
      <c r="E32" s="35">
        <v>342650</v>
      </c>
      <c r="F32" s="36">
        <v>342650</v>
      </c>
      <c r="G32" s="36">
        <v>0</v>
      </c>
      <c r="H32" s="36">
        <v>0</v>
      </c>
      <c r="I32" s="36">
        <v>0</v>
      </c>
      <c r="J32" s="35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5">
        <f t="shared" si="0"/>
        <v>342650</v>
      </c>
    </row>
    <row r="33" spans="1:16" s="38" customFormat="1" x14ac:dyDescent="0.2">
      <c r="A33" s="18" t="s">
        <v>234</v>
      </c>
      <c r="B33" s="37">
        <v>4000</v>
      </c>
      <c r="C33" s="19" t="s">
        <v>234</v>
      </c>
      <c r="D33" s="20" t="s">
        <v>241</v>
      </c>
      <c r="E33" s="50">
        <f>E34+E35+E36+E37+E38</f>
        <v>197074</v>
      </c>
      <c r="F33" s="50">
        <f t="shared" ref="F33:P33" si="3">F34+F35+F36+F37+F38</f>
        <v>197074</v>
      </c>
      <c r="G33" s="50">
        <f t="shared" si="3"/>
        <v>73152</v>
      </c>
      <c r="H33" s="50">
        <f t="shared" si="3"/>
        <v>71660</v>
      </c>
      <c r="I33" s="50">
        <f t="shared" si="3"/>
        <v>0</v>
      </c>
      <c r="J33" s="50">
        <f t="shared" si="3"/>
        <v>0</v>
      </c>
      <c r="K33" s="50">
        <f t="shared" si="3"/>
        <v>0</v>
      </c>
      <c r="L33" s="50">
        <f t="shared" si="3"/>
        <v>0</v>
      </c>
      <c r="M33" s="50">
        <f t="shared" si="3"/>
        <v>0</v>
      </c>
      <c r="N33" s="50">
        <f t="shared" si="3"/>
        <v>0</v>
      </c>
      <c r="O33" s="50">
        <f t="shared" si="3"/>
        <v>0</v>
      </c>
      <c r="P33" s="50">
        <f t="shared" si="3"/>
        <v>197074</v>
      </c>
    </row>
    <row r="34" spans="1:16" s="24" customFormat="1" ht="25.5" x14ac:dyDescent="0.2">
      <c r="A34" s="32" t="s">
        <v>61</v>
      </c>
      <c r="B34" s="32" t="s">
        <v>63</v>
      </c>
      <c r="C34" s="33" t="s">
        <v>62</v>
      </c>
      <c r="D34" s="34" t="s">
        <v>64</v>
      </c>
      <c r="E34" s="35">
        <v>30350</v>
      </c>
      <c r="F34" s="36">
        <v>30350</v>
      </c>
      <c r="G34" s="36">
        <v>0</v>
      </c>
      <c r="H34" s="36">
        <v>0</v>
      </c>
      <c r="I34" s="36">
        <v>0</v>
      </c>
      <c r="J34" s="35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5">
        <f t="shared" si="0"/>
        <v>30350</v>
      </c>
    </row>
    <row r="35" spans="1:16" s="24" customFormat="1" x14ac:dyDescent="0.2">
      <c r="A35" s="32" t="s">
        <v>65</v>
      </c>
      <c r="B35" s="32" t="s">
        <v>67</v>
      </c>
      <c r="C35" s="33" t="s">
        <v>66</v>
      </c>
      <c r="D35" s="34" t="s">
        <v>68</v>
      </c>
      <c r="E35" s="35">
        <v>0</v>
      </c>
      <c r="F35" s="36">
        <v>0</v>
      </c>
      <c r="G35" s="36">
        <v>0</v>
      </c>
      <c r="H35" s="36">
        <v>0</v>
      </c>
      <c r="I35" s="36">
        <v>0</v>
      </c>
      <c r="J35" s="35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5">
        <f t="shared" si="0"/>
        <v>0</v>
      </c>
    </row>
    <row r="36" spans="1:16" s="24" customFormat="1" ht="25.5" x14ac:dyDescent="0.2">
      <c r="A36" s="32" t="s">
        <v>69</v>
      </c>
      <c r="B36" s="32" t="s">
        <v>71</v>
      </c>
      <c r="C36" s="33" t="s">
        <v>70</v>
      </c>
      <c r="D36" s="34" t="s">
        <v>72</v>
      </c>
      <c r="E36" s="35">
        <v>166724</v>
      </c>
      <c r="F36" s="36">
        <v>166724</v>
      </c>
      <c r="G36" s="36">
        <v>73152</v>
      </c>
      <c r="H36" s="36">
        <v>71660</v>
      </c>
      <c r="I36" s="36">
        <v>0</v>
      </c>
      <c r="J36" s="35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5">
        <f t="shared" si="0"/>
        <v>166724</v>
      </c>
    </row>
    <row r="37" spans="1:16" s="24" customFormat="1" x14ac:dyDescent="0.2">
      <c r="A37" s="32" t="s">
        <v>73</v>
      </c>
      <c r="B37" s="32" t="s">
        <v>74</v>
      </c>
      <c r="C37" s="33" t="s">
        <v>31</v>
      </c>
      <c r="D37" s="34" t="s">
        <v>75</v>
      </c>
      <c r="E37" s="35">
        <v>0</v>
      </c>
      <c r="F37" s="36">
        <v>0</v>
      </c>
      <c r="G37" s="36">
        <v>0</v>
      </c>
      <c r="H37" s="36">
        <v>0</v>
      </c>
      <c r="I37" s="36">
        <v>0</v>
      </c>
      <c r="J37" s="35">
        <v>0</v>
      </c>
      <c r="K37" s="36">
        <v>0</v>
      </c>
      <c r="L37" s="36">
        <v>0</v>
      </c>
      <c r="M37" s="36">
        <v>0</v>
      </c>
      <c r="N37" s="36">
        <v>0</v>
      </c>
      <c r="O37" s="36">
        <v>0</v>
      </c>
      <c r="P37" s="35">
        <f t="shared" si="0"/>
        <v>0</v>
      </c>
    </row>
    <row r="38" spans="1:16" s="24" customFormat="1" x14ac:dyDescent="0.2">
      <c r="A38" s="32" t="s">
        <v>76</v>
      </c>
      <c r="B38" s="32" t="s">
        <v>78</v>
      </c>
      <c r="C38" s="33" t="s">
        <v>77</v>
      </c>
      <c r="D38" s="34" t="s">
        <v>79</v>
      </c>
      <c r="E38" s="35">
        <v>0</v>
      </c>
      <c r="F38" s="36">
        <v>0</v>
      </c>
      <c r="G38" s="36">
        <v>0</v>
      </c>
      <c r="H38" s="36">
        <v>0</v>
      </c>
      <c r="I38" s="36">
        <v>0</v>
      </c>
      <c r="J38" s="35">
        <v>0</v>
      </c>
      <c r="K38" s="36">
        <v>0</v>
      </c>
      <c r="L38" s="36">
        <v>0</v>
      </c>
      <c r="M38" s="36">
        <v>0</v>
      </c>
      <c r="N38" s="36">
        <v>0</v>
      </c>
      <c r="O38" s="36">
        <v>0</v>
      </c>
      <c r="P38" s="35">
        <f t="shared" si="0"/>
        <v>0</v>
      </c>
    </row>
    <row r="39" spans="1:16" s="56" customFormat="1" ht="25.5" x14ac:dyDescent="0.2">
      <c r="A39" s="53" t="s">
        <v>80</v>
      </c>
      <c r="B39" s="53" t="s">
        <v>81</v>
      </c>
      <c r="C39" s="54"/>
      <c r="D39" s="55" t="s">
        <v>82</v>
      </c>
      <c r="E39" s="21">
        <v>0</v>
      </c>
      <c r="F39" s="22">
        <v>0</v>
      </c>
      <c r="G39" s="22">
        <v>0</v>
      </c>
      <c r="H39" s="22">
        <v>0</v>
      </c>
      <c r="I39" s="22">
        <v>0</v>
      </c>
      <c r="J39" s="21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1">
        <f t="shared" si="0"/>
        <v>0</v>
      </c>
    </row>
    <row r="40" spans="1:16" ht="38.25" x14ac:dyDescent="0.2">
      <c r="A40" s="13" t="s">
        <v>83</v>
      </c>
      <c r="B40" s="13" t="s">
        <v>85</v>
      </c>
      <c r="C40" s="14" t="s">
        <v>84</v>
      </c>
      <c r="D40" s="15" t="s">
        <v>86</v>
      </c>
      <c r="E40" s="16">
        <v>0</v>
      </c>
      <c r="F40" s="17">
        <v>0</v>
      </c>
      <c r="G40" s="17">
        <v>0</v>
      </c>
      <c r="H40" s="17">
        <v>0</v>
      </c>
      <c r="I40" s="17">
        <v>0</v>
      </c>
      <c r="J40" s="16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6">
        <f t="shared" si="0"/>
        <v>0</v>
      </c>
    </row>
    <row r="41" spans="1:16" s="63" customFormat="1" ht="12" x14ac:dyDescent="0.2">
      <c r="A41" s="58" t="s">
        <v>234</v>
      </c>
      <c r="B41" s="59">
        <v>6000</v>
      </c>
      <c r="C41" s="60" t="s">
        <v>234</v>
      </c>
      <c r="D41" s="76" t="s">
        <v>242</v>
      </c>
      <c r="E41" s="62">
        <f>E42+E44</f>
        <v>4412709</v>
      </c>
      <c r="F41" s="62">
        <f t="shared" ref="F41:O41" si="4">F42+F44</f>
        <v>1164694</v>
      </c>
      <c r="G41" s="62">
        <f t="shared" si="4"/>
        <v>30000</v>
      </c>
      <c r="H41" s="62">
        <f t="shared" si="4"/>
        <v>584027</v>
      </c>
      <c r="I41" s="62">
        <f t="shared" si="4"/>
        <v>3248015</v>
      </c>
      <c r="J41" s="62">
        <f t="shared" si="4"/>
        <v>966100</v>
      </c>
      <c r="K41" s="62">
        <f t="shared" si="4"/>
        <v>0</v>
      </c>
      <c r="L41" s="62">
        <f t="shared" si="4"/>
        <v>0</v>
      </c>
      <c r="M41" s="62">
        <f t="shared" si="4"/>
        <v>0</v>
      </c>
      <c r="N41" s="62">
        <f t="shared" si="4"/>
        <v>966100</v>
      </c>
      <c r="O41" s="62">
        <f t="shared" si="4"/>
        <v>966100</v>
      </c>
      <c r="P41" s="88">
        <f t="shared" si="0"/>
        <v>5378809</v>
      </c>
    </row>
    <row r="42" spans="1:16" s="24" customFormat="1" ht="25.5" x14ac:dyDescent="0.2">
      <c r="A42" s="32" t="s">
        <v>87</v>
      </c>
      <c r="B42" s="32" t="s">
        <v>88</v>
      </c>
      <c r="C42" s="49"/>
      <c r="D42" s="34" t="s">
        <v>89</v>
      </c>
      <c r="E42" s="35">
        <v>338000</v>
      </c>
      <c r="F42" s="36">
        <v>0</v>
      </c>
      <c r="G42" s="36">
        <v>0</v>
      </c>
      <c r="H42" s="36">
        <v>0</v>
      </c>
      <c r="I42" s="36">
        <v>338000</v>
      </c>
      <c r="J42" s="35">
        <v>112000</v>
      </c>
      <c r="K42" s="36">
        <v>0</v>
      </c>
      <c r="L42" s="36">
        <v>0</v>
      </c>
      <c r="M42" s="36">
        <v>0</v>
      </c>
      <c r="N42" s="36">
        <v>112000</v>
      </c>
      <c r="O42" s="36">
        <v>112000</v>
      </c>
      <c r="P42" s="35">
        <f t="shared" si="0"/>
        <v>450000</v>
      </c>
    </row>
    <row r="43" spans="1:16" s="24" customFormat="1" ht="25.5" x14ac:dyDescent="0.2">
      <c r="A43" s="32" t="s">
        <v>90</v>
      </c>
      <c r="B43" s="32" t="s">
        <v>92</v>
      </c>
      <c r="C43" s="33" t="s">
        <v>91</v>
      </c>
      <c r="D43" s="34" t="s">
        <v>93</v>
      </c>
      <c r="E43" s="35">
        <v>338000</v>
      </c>
      <c r="F43" s="36">
        <v>0</v>
      </c>
      <c r="G43" s="36">
        <v>0</v>
      </c>
      <c r="H43" s="36">
        <v>0</v>
      </c>
      <c r="I43" s="36">
        <v>338000</v>
      </c>
      <c r="J43" s="35">
        <v>112000</v>
      </c>
      <c r="K43" s="36">
        <v>0</v>
      </c>
      <c r="L43" s="36">
        <v>0</v>
      </c>
      <c r="M43" s="36">
        <v>0</v>
      </c>
      <c r="N43" s="36">
        <v>112000</v>
      </c>
      <c r="O43" s="36">
        <v>112000</v>
      </c>
      <c r="P43" s="35">
        <f t="shared" si="0"/>
        <v>450000</v>
      </c>
    </row>
    <row r="44" spans="1:16" s="24" customFormat="1" x14ac:dyDescent="0.2">
      <c r="A44" s="32" t="s">
        <v>94</v>
      </c>
      <c r="B44" s="32" t="s">
        <v>95</v>
      </c>
      <c r="C44" s="33" t="s">
        <v>91</v>
      </c>
      <c r="D44" s="34" t="s">
        <v>96</v>
      </c>
      <c r="E44" s="35">
        <v>4074709</v>
      </c>
      <c r="F44" s="36">
        <v>1164694</v>
      </c>
      <c r="G44" s="36">
        <v>30000</v>
      </c>
      <c r="H44" s="36">
        <v>584027</v>
      </c>
      <c r="I44" s="36">
        <v>2910015</v>
      </c>
      <c r="J44" s="35">
        <v>854100</v>
      </c>
      <c r="K44" s="36">
        <v>0</v>
      </c>
      <c r="L44" s="36">
        <v>0</v>
      </c>
      <c r="M44" s="36">
        <v>0</v>
      </c>
      <c r="N44" s="36">
        <v>854100</v>
      </c>
      <c r="O44" s="36">
        <v>854100</v>
      </c>
      <c r="P44" s="35">
        <f t="shared" si="0"/>
        <v>4928809</v>
      </c>
    </row>
    <row r="45" spans="1:16" s="63" customFormat="1" ht="12" x14ac:dyDescent="0.2">
      <c r="A45" s="58" t="s">
        <v>234</v>
      </c>
      <c r="B45" s="59">
        <v>6300</v>
      </c>
      <c r="C45" s="60" t="s">
        <v>234</v>
      </c>
      <c r="D45" s="76" t="s">
        <v>245</v>
      </c>
      <c r="E45" s="62">
        <f>D46:E46+E47+E48</f>
        <v>125000</v>
      </c>
      <c r="F45" s="62">
        <f t="shared" ref="F45:O45" si="5">E46:F46+F47+F48</f>
        <v>0</v>
      </c>
      <c r="G45" s="62">
        <f t="shared" si="5"/>
        <v>0</v>
      </c>
      <c r="H45" s="62">
        <f t="shared" si="5"/>
        <v>0</v>
      </c>
      <c r="I45" s="62">
        <f t="shared" si="5"/>
        <v>125000</v>
      </c>
      <c r="J45" s="62">
        <f t="shared" si="5"/>
        <v>9964704</v>
      </c>
      <c r="K45" s="62">
        <f t="shared" si="5"/>
        <v>0</v>
      </c>
      <c r="L45" s="62">
        <f t="shared" si="5"/>
        <v>0</v>
      </c>
      <c r="M45" s="62">
        <f t="shared" si="5"/>
        <v>0</v>
      </c>
      <c r="N45" s="62">
        <f t="shared" si="5"/>
        <v>9964704</v>
      </c>
      <c r="O45" s="62">
        <f t="shared" si="5"/>
        <v>9964704</v>
      </c>
      <c r="P45" s="62">
        <f t="shared" ref="P45" si="6">P46+P47</f>
        <v>9964704</v>
      </c>
    </row>
    <row r="46" spans="1:16" s="31" customFormat="1" ht="30" x14ac:dyDescent="0.25">
      <c r="A46" s="65" t="s">
        <v>97</v>
      </c>
      <c r="B46" s="65" t="s">
        <v>99</v>
      </c>
      <c r="C46" s="66" t="s">
        <v>98</v>
      </c>
      <c r="D46" s="67" t="s">
        <v>100</v>
      </c>
      <c r="E46" s="68">
        <v>0</v>
      </c>
      <c r="F46" s="69">
        <v>0</v>
      </c>
      <c r="G46" s="69">
        <v>0</v>
      </c>
      <c r="H46" s="69">
        <v>0</v>
      </c>
      <c r="I46" s="69">
        <v>0</v>
      </c>
      <c r="J46" s="68">
        <v>2117200</v>
      </c>
      <c r="K46" s="69">
        <v>0</v>
      </c>
      <c r="L46" s="69">
        <v>0</v>
      </c>
      <c r="M46" s="69">
        <v>0</v>
      </c>
      <c r="N46" s="69">
        <v>2117200</v>
      </c>
      <c r="O46" s="69">
        <v>2117200</v>
      </c>
      <c r="P46" s="68">
        <f t="shared" si="0"/>
        <v>2117200</v>
      </c>
    </row>
    <row r="47" spans="1:16" s="24" customFormat="1" x14ac:dyDescent="0.2">
      <c r="A47" s="32" t="s">
        <v>101</v>
      </c>
      <c r="B47" s="32" t="s">
        <v>103</v>
      </c>
      <c r="C47" s="33" t="s">
        <v>102</v>
      </c>
      <c r="D47" s="34" t="s">
        <v>104</v>
      </c>
      <c r="E47" s="35">
        <v>0</v>
      </c>
      <c r="F47" s="36">
        <v>0</v>
      </c>
      <c r="G47" s="36">
        <v>0</v>
      </c>
      <c r="H47" s="36">
        <v>0</v>
      </c>
      <c r="I47" s="36">
        <v>0</v>
      </c>
      <c r="J47" s="35">
        <v>7847504</v>
      </c>
      <c r="K47" s="36">
        <v>0</v>
      </c>
      <c r="L47" s="36">
        <v>0</v>
      </c>
      <c r="M47" s="36">
        <v>0</v>
      </c>
      <c r="N47" s="36">
        <v>7847504</v>
      </c>
      <c r="O47" s="36">
        <v>7847504</v>
      </c>
      <c r="P47" s="35">
        <f t="shared" si="0"/>
        <v>7847504</v>
      </c>
    </row>
    <row r="48" spans="1:16" s="24" customFormat="1" ht="25.5" x14ac:dyDescent="0.2">
      <c r="A48" s="32" t="s">
        <v>105</v>
      </c>
      <c r="B48" s="32" t="s">
        <v>107</v>
      </c>
      <c r="C48" s="33" t="s">
        <v>106</v>
      </c>
      <c r="D48" s="34" t="s">
        <v>108</v>
      </c>
      <c r="E48" s="35">
        <v>125000</v>
      </c>
      <c r="F48" s="36">
        <v>0</v>
      </c>
      <c r="G48" s="36">
        <v>0</v>
      </c>
      <c r="H48" s="36">
        <v>0</v>
      </c>
      <c r="I48" s="36">
        <v>125000</v>
      </c>
      <c r="J48" s="35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5">
        <f t="shared" si="0"/>
        <v>125000</v>
      </c>
    </row>
    <row r="49" spans="1:16" s="63" customFormat="1" ht="24" x14ac:dyDescent="0.2">
      <c r="A49" s="58" t="s">
        <v>234</v>
      </c>
      <c r="B49" s="59">
        <v>6600</v>
      </c>
      <c r="C49" s="60" t="s">
        <v>234</v>
      </c>
      <c r="D49" s="61" t="s">
        <v>243</v>
      </c>
      <c r="E49" s="62">
        <f>E50</f>
        <v>1342000</v>
      </c>
      <c r="F49" s="62">
        <f t="shared" ref="F49:P49" si="7">F50</f>
        <v>1342000</v>
      </c>
      <c r="G49" s="62">
        <f t="shared" si="7"/>
        <v>0</v>
      </c>
      <c r="H49" s="62">
        <f t="shared" si="7"/>
        <v>0</v>
      </c>
      <c r="I49" s="62">
        <f t="shared" si="7"/>
        <v>0</v>
      </c>
      <c r="J49" s="62">
        <f t="shared" si="7"/>
        <v>2256899</v>
      </c>
      <c r="K49" s="62">
        <f t="shared" si="7"/>
        <v>0</v>
      </c>
      <c r="L49" s="62">
        <f t="shared" si="7"/>
        <v>0</v>
      </c>
      <c r="M49" s="62">
        <f t="shared" si="7"/>
        <v>0</v>
      </c>
      <c r="N49" s="62">
        <f>N50</f>
        <v>2256899</v>
      </c>
      <c r="O49" s="62">
        <f t="shared" si="7"/>
        <v>2256899</v>
      </c>
      <c r="P49" s="62">
        <f t="shared" si="7"/>
        <v>3598899</v>
      </c>
    </row>
    <row r="50" spans="1:16" s="24" customFormat="1" x14ac:dyDescent="0.2">
      <c r="A50" s="32" t="s">
        <v>109</v>
      </c>
      <c r="B50" s="32" t="s">
        <v>111</v>
      </c>
      <c r="C50" s="33" t="s">
        <v>110</v>
      </c>
      <c r="D50" s="34" t="s">
        <v>112</v>
      </c>
      <c r="E50" s="35">
        <v>1342000</v>
      </c>
      <c r="F50" s="36">
        <v>1342000</v>
      </c>
      <c r="G50" s="36">
        <v>0</v>
      </c>
      <c r="H50" s="36">
        <v>0</v>
      </c>
      <c r="I50" s="36">
        <v>0</v>
      </c>
      <c r="J50" s="35">
        <v>2256899</v>
      </c>
      <c r="K50" s="36">
        <v>0</v>
      </c>
      <c r="L50" s="36">
        <v>0</v>
      </c>
      <c r="M50" s="36">
        <v>0</v>
      </c>
      <c r="N50" s="36">
        <v>2256899</v>
      </c>
      <c r="O50" s="36">
        <v>2256899</v>
      </c>
      <c r="P50" s="35">
        <f t="shared" si="0"/>
        <v>3598899</v>
      </c>
    </row>
    <row r="51" spans="1:16" s="23" customFormat="1" x14ac:dyDescent="0.2">
      <c r="A51" s="53" t="s">
        <v>113</v>
      </c>
      <c r="B51" s="53" t="s">
        <v>115</v>
      </c>
      <c r="C51" s="57" t="s">
        <v>114</v>
      </c>
      <c r="D51" s="55" t="s">
        <v>116</v>
      </c>
      <c r="E51" s="21">
        <v>15000</v>
      </c>
      <c r="F51" s="22">
        <v>15000</v>
      </c>
      <c r="G51" s="22">
        <v>0</v>
      </c>
      <c r="H51" s="22">
        <v>0</v>
      </c>
      <c r="I51" s="22">
        <v>0</v>
      </c>
      <c r="J51" s="21">
        <v>29000</v>
      </c>
      <c r="K51" s="22">
        <v>29000</v>
      </c>
      <c r="L51" s="22">
        <v>0</v>
      </c>
      <c r="M51" s="22">
        <v>0</v>
      </c>
      <c r="N51" s="22">
        <v>0</v>
      </c>
      <c r="O51" s="22">
        <v>0</v>
      </c>
      <c r="P51" s="21">
        <f t="shared" si="0"/>
        <v>44000</v>
      </c>
    </row>
    <row r="52" spans="1:16" s="56" customFormat="1" ht="25.5" x14ac:dyDescent="0.2">
      <c r="A52" s="53" t="s">
        <v>117</v>
      </c>
      <c r="B52" s="53" t="s">
        <v>118</v>
      </c>
      <c r="C52" s="57" t="s">
        <v>98</v>
      </c>
      <c r="D52" s="55" t="s">
        <v>119</v>
      </c>
      <c r="E52" s="21">
        <v>0</v>
      </c>
      <c r="F52" s="22">
        <v>0</v>
      </c>
      <c r="G52" s="22">
        <v>0</v>
      </c>
      <c r="H52" s="22">
        <v>0</v>
      </c>
      <c r="I52" s="22">
        <v>0</v>
      </c>
      <c r="J52" s="21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1">
        <f t="shared" si="0"/>
        <v>0</v>
      </c>
    </row>
    <row r="53" spans="1:16" s="56" customFormat="1" ht="38.25" x14ac:dyDescent="0.2">
      <c r="A53" s="53" t="s">
        <v>120</v>
      </c>
      <c r="B53" s="53" t="s">
        <v>122</v>
      </c>
      <c r="C53" s="57" t="s">
        <v>121</v>
      </c>
      <c r="D53" s="55" t="s">
        <v>123</v>
      </c>
      <c r="E53" s="21">
        <v>0</v>
      </c>
      <c r="F53" s="22">
        <v>0</v>
      </c>
      <c r="G53" s="22">
        <v>0</v>
      </c>
      <c r="H53" s="22">
        <v>0</v>
      </c>
      <c r="I53" s="22">
        <v>0</v>
      </c>
      <c r="J53" s="21">
        <v>15000</v>
      </c>
      <c r="K53" s="22">
        <v>0</v>
      </c>
      <c r="L53" s="22">
        <v>0</v>
      </c>
      <c r="M53" s="22">
        <v>0</v>
      </c>
      <c r="N53" s="22">
        <v>15000</v>
      </c>
      <c r="O53" s="22">
        <v>15000</v>
      </c>
      <c r="P53" s="21">
        <f t="shared" si="0"/>
        <v>15000</v>
      </c>
    </row>
    <row r="54" spans="1:16" s="89" customFormat="1" ht="18.75" customHeight="1" x14ac:dyDescent="0.2">
      <c r="A54" s="58" t="s">
        <v>234</v>
      </c>
      <c r="B54" s="59">
        <v>8000</v>
      </c>
      <c r="C54" s="60" t="s">
        <v>234</v>
      </c>
      <c r="D54" s="78" t="s">
        <v>244</v>
      </c>
      <c r="E54" s="62">
        <f>E55+E56+E58+E59+E60+E61</f>
        <v>12519333.92</v>
      </c>
      <c r="F54" s="62">
        <f t="shared" ref="F54:O54" si="8">F55+F56+F58+F59+F60+F61</f>
        <v>12499333.92</v>
      </c>
      <c r="G54" s="62">
        <f t="shared" si="8"/>
        <v>0</v>
      </c>
      <c r="H54" s="62">
        <f t="shared" si="8"/>
        <v>0</v>
      </c>
      <c r="I54" s="62">
        <f t="shared" si="8"/>
        <v>20000</v>
      </c>
      <c r="J54" s="62">
        <f t="shared" si="8"/>
        <v>0</v>
      </c>
      <c r="K54" s="62">
        <f t="shared" si="8"/>
        <v>0</v>
      </c>
      <c r="L54" s="62">
        <f t="shared" si="8"/>
        <v>0</v>
      </c>
      <c r="M54" s="62">
        <f t="shared" si="8"/>
        <v>0</v>
      </c>
      <c r="N54" s="62">
        <f t="shared" si="8"/>
        <v>0</v>
      </c>
      <c r="O54" s="62">
        <f t="shared" si="8"/>
        <v>0</v>
      </c>
      <c r="P54" s="62">
        <f t="shared" si="0"/>
        <v>12519333.92</v>
      </c>
    </row>
    <row r="55" spans="1:16" s="24" customFormat="1" x14ac:dyDescent="0.2">
      <c r="A55" s="32" t="s">
        <v>124</v>
      </c>
      <c r="B55" s="32" t="s">
        <v>126</v>
      </c>
      <c r="C55" s="33" t="s">
        <v>125</v>
      </c>
      <c r="D55" s="34" t="s">
        <v>127</v>
      </c>
      <c r="E55" s="35">
        <v>0</v>
      </c>
      <c r="F55" s="36">
        <v>0</v>
      </c>
      <c r="G55" s="36">
        <v>0</v>
      </c>
      <c r="H55" s="36">
        <v>0</v>
      </c>
      <c r="I55" s="36">
        <v>0</v>
      </c>
      <c r="J55" s="35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5">
        <f t="shared" si="0"/>
        <v>0</v>
      </c>
    </row>
    <row r="56" spans="1:16" s="24" customFormat="1" x14ac:dyDescent="0.2">
      <c r="A56" s="32" t="s">
        <v>128</v>
      </c>
      <c r="B56" s="32" t="s">
        <v>129</v>
      </c>
      <c r="C56" s="49"/>
      <c r="D56" s="34" t="s">
        <v>130</v>
      </c>
      <c r="E56" s="35">
        <v>171000</v>
      </c>
      <c r="F56" s="36">
        <v>171000</v>
      </c>
      <c r="G56" s="36">
        <v>0</v>
      </c>
      <c r="H56" s="36">
        <v>0</v>
      </c>
      <c r="I56" s="36">
        <v>0</v>
      </c>
      <c r="J56" s="35">
        <v>0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5">
        <f t="shared" ref="P56:P94" si="9">E56+J56</f>
        <v>171000</v>
      </c>
    </row>
    <row r="57" spans="1:16" s="24" customFormat="1" x14ac:dyDescent="0.2">
      <c r="A57" s="32" t="s">
        <v>131</v>
      </c>
      <c r="B57" s="32" t="s">
        <v>133</v>
      </c>
      <c r="C57" s="33" t="s">
        <v>132</v>
      </c>
      <c r="D57" s="34" t="s">
        <v>134</v>
      </c>
      <c r="E57" s="35">
        <v>171000</v>
      </c>
      <c r="F57" s="36">
        <v>171000</v>
      </c>
      <c r="G57" s="36">
        <v>0</v>
      </c>
      <c r="H57" s="36">
        <v>0</v>
      </c>
      <c r="I57" s="36">
        <v>0</v>
      </c>
      <c r="J57" s="35">
        <v>0</v>
      </c>
      <c r="K57" s="36">
        <v>0</v>
      </c>
      <c r="L57" s="36">
        <v>0</v>
      </c>
      <c r="M57" s="36">
        <v>0</v>
      </c>
      <c r="N57" s="36">
        <v>0</v>
      </c>
      <c r="O57" s="36">
        <v>0</v>
      </c>
      <c r="P57" s="35">
        <f t="shared" si="9"/>
        <v>171000</v>
      </c>
    </row>
    <row r="58" spans="1:16" s="24" customFormat="1" ht="25.5" x14ac:dyDescent="0.2">
      <c r="A58" s="32" t="s">
        <v>135</v>
      </c>
      <c r="B58" s="32" t="s">
        <v>137</v>
      </c>
      <c r="C58" s="33" t="s">
        <v>136</v>
      </c>
      <c r="D58" s="34" t="s">
        <v>138</v>
      </c>
      <c r="E58" s="35">
        <v>7234050</v>
      </c>
      <c r="F58" s="36">
        <v>7234050</v>
      </c>
      <c r="G58" s="36">
        <v>0</v>
      </c>
      <c r="H58" s="36">
        <v>0</v>
      </c>
      <c r="I58" s="36">
        <v>0</v>
      </c>
      <c r="J58" s="35">
        <v>0</v>
      </c>
      <c r="K58" s="36">
        <v>0</v>
      </c>
      <c r="L58" s="36">
        <v>0</v>
      </c>
      <c r="M58" s="36">
        <v>0</v>
      </c>
      <c r="N58" s="36">
        <v>0</v>
      </c>
      <c r="O58" s="36">
        <v>0</v>
      </c>
      <c r="P58" s="35">
        <f t="shared" si="9"/>
        <v>7234050</v>
      </c>
    </row>
    <row r="59" spans="1:16" s="24" customFormat="1" x14ac:dyDescent="0.2">
      <c r="A59" s="32" t="s">
        <v>139</v>
      </c>
      <c r="B59" s="32" t="s">
        <v>140</v>
      </c>
      <c r="C59" s="33" t="s">
        <v>125</v>
      </c>
      <c r="D59" s="34" t="s">
        <v>141</v>
      </c>
      <c r="E59" s="35">
        <v>175795</v>
      </c>
      <c r="F59" s="36">
        <v>175795</v>
      </c>
      <c r="G59" s="36">
        <v>0</v>
      </c>
      <c r="H59" s="36">
        <v>0</v>
      </c>
      <c r="I59" s="36">
        <v>0</v>
      </c>
      <c r="J59" s="35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  <c r="P59" s="35">
        <f t="shared" si="9"/>
        <v>175795</v>
      </c>
    </row>
    <row r="60" spans="1:16" s="24" customFormat="1" ht="51" x14ac:dyDescent="0.2">
      <c r="A60" s="32" t="s">
        <v>142</v>
      </c>
      <c r="B60" s="32" t="s">
        <v>143</v>
      </c>
      <c r="C60" s="33" t="s">
        <v>136</v>
      </c>
      <c r="D60" s="34" t="s">
        <v>144</v>
      </c>
      <c r="E60" s="35">
        <v>101640</v>
      </c>
      <c r="F60" s="36">
        <v>101640</v>
      </c>
      <c r="G60" s="36">
        <v>0</v>
      </c>
      <c r="H60" s="36">
        <v>0</v>
      </c>
      <c r="I60" s="36">
        <v>0</v>
      </c>
      <c r="J60" s="35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5">
        <f t="shared" si="9"/>
        <v>101640</v>
      </c>
    </row>
    <row r="61" spans="1:16" s="24" customFormat="1" x14ac:dyDescent="0.2">
      <c r="A61" s="32" t="s">
        <v>145</v>
      </c>
      <c r="B61" s="32" t="s">
        <v>146</v>
      </c>
      <c r="C61" s="33" t="s">
        <v>136</v>
      </c>
      <c r="D61" s="34" t="s">
        <v>147</v>
      </c>
      <c r="E61" s="35">
        <v>4836848.92</v>
      </c>
      <c r="F61" s="36">
        <v>4816848.92</v>
      </c>
      <c r="G61" s="36">
        <v>0</v>
      </c>
      <c r="H61" s="36">
        <v>0</v>
      </c>
      <c r="I61" s="36">
        <v>20000</v>
      </c>
      <c r="J61" s="35">
        <v>0</v>
      </c>
      <c r="K61" s="36">
        <v>0</v>
      </c>
      <c r="L61" s="36">
        <v>0</v>
      </c>
      <c r="M61" s="36">
        <v>0</v>
      </c>
      <c r="N61" s="36">
        <v>0</v>
      </c>
      <c r="O61" s="36">
        <v>0</v>
      </c>
      <c r="P61" s="35">
        <f t="shared" si="9"/>
        <v>4836848.92</v>
      </c>
    </row>
    <row r="62" spans="1:16" s="56" customFormat="1" ht="25.5" x14ac:dyDescent="0.2">
      <c r="A62" s="53" t="s">
        <v>148</v>
      </c>
      <c r="B62" s="53" t="s">
        <v>150</v>
      </c>
      <c r="C62" s="57" t="s">
        <v>149</v>
      </c>
      <c r="D62" s="55" t="s">
        <v>151</v>
      </c>
      <c r="E62" s="21">
        <v>0</v>
      </c>
      <c r="F62" s="22">
        <v>0</v>
      </c>
      <c r="G62" s="22">
        <v>0</v>
      </c>
      <c r="H62" s="22">
        <v>0</v>
      </c>
      <c r="I62" s="22">
        <v>0</v>
      </c>
      <c r="J62" s="21">
        <v>94000</v>
      </c>
      <c r="K62" s="22">
        <v>94000</v>
      </c>
      <c r="L62" s="22">
        <v>0</v>
      </c>
      <c r="M62" s="22">
        <v>0</v>
      </c>
      <c r="N62" s="22">
        <v>0</v>
      </c>
      <c r="O62" s="22">
        <v>0</v>
      </c>
      <c r="P62" s="21">
        <f t="shared" si="9"/>
        <v>94000</v>
      </c>
    </row>
    <row r="63" spans="1:16" s="56" customFormat="1" ht="51" x14ac:dyDescent="0.2">
      <c r="A63" s="53" t="s">
        <v>152</v>
      </c>
      <c r="B63" s="53" t="s">
        <v>153</v>
      </c>
      <c r="C63" s="57" t="s">
        <v>125</v>
      </c>
      <c r="D63" s="55" t="s">
        <v>154</v>
      </c>
      <c r="E63" s="21">
        <v>0</v>
      </c>
      <c r="F63" s="22">
        <v>0</v>
      </c>
      <c r="G63" s="22">
        <v>0</v>
      </c>
      <c r="H63" s="22">
        <v>0</v>
      </c>
      <c r="I63" s="22">
        <v>0</v>
      </c>
      <c r="J63" s="21">
        <v>155000</v>
      </c>
      <c r="K63" s="22">
        <v>143923</v>
      </c>
      <c r="L63" s="22">
        <v>0</v>
      </c>
      <c r="M63" s="22">
        <v>0</v>
      </c>
      <c r="N63" s="22">
        <v>11077</v>
      </c>
      <c r="O63" s="22">
        <v>0</v>
      </c>
      <c r="P63" s="21">
        <f t="shared" si="9"/>
        <v>155000</v>
      </c>
    </row>
    <row r="64" spans="1:16" s="96" customFormat="1" ht="24" x14ac:dyDescent="0.2">
      <c r="A64" s="90" t="s">
        <v>156</v>
      </c>
      <c r="B64" s="91"/>
      <c r="C64" s="92"/>
      <c r="D64" s="93" t="s">
        <v>155</v>
      </c>
      <c r="E64" s="94">
        <v>56176611</v>
      </c>
      <c r="F64" s="95">
        <v>56176611</v>
      </c>
      <c r="G64" s="95">
        <v>37505129</v>
      </c>
      <c r="H64" s="95">
        <v>5433100</v>
      </c>
      <c r="I64" s="95">
        <v>0</v>
      </c>
      <c r="J64" s="94">
        <v>5097833</v>
      </c>
      <c r="K64" s="95">
        <v>845218</v>
      </c>
      <c r="L64" s="95">
        <v>0</v>
      </c>
      <c r="M64" s="95">
        <v>0</v>
      </c>
      <c r="N64" s="95">
        <v>4252615</v>
      </c>
      <c r="O64" s="95">
        <v>4252615</v>
      </c>
      <c r="P64" s="94">
        <f t="shared" si="9"/>
        <v>61274444</v>
      </c>
    </row>
    <row r="65" spans="1:16" s="52" customFormat="1" x14ac:dyDescent="0.2">
      <c r="A65" s="18" t="s">
        <v>234</v>
      </c>
      <c r="B65" s="18">
        <v>100</v>
      </c>
      <c r="C65" s="19" t="s">
        <v>234</v>
      </c>
      <c r="D65" s="20" t="s">
        <v>235</v>
      </c>
      <c r="E65" s="51">
        <f t="shared" ref="E65:P65" si="10">E66</f>
        <v>596100</v>
      </c>
      <c r="F65" s="51">
        <f t="shared" si="10"/>
        <v>596100</v>
      </c>
      <c r="G65" s="51">
        <f t="shared" si="10"/>
        <v>263000</v>
      </c>
      <c r="H65" s="51">
        <f t="shared" si="10"/>
        <v>0</v>
      </c>
      <c r="I65" s="51">
        <f t="shared" si="10"/>
        <v>0</v>
      </c>
      <c r="J65" s="51">
        <f t="shared" si="10"/>
        <v>225555</v>
      </c>
      <c r="K65" s="51">
        <f t="shared" si="10"/>
        <v>0</v>
      </c>
      <c r="L65" s="51">
        <f t="shared" si="10"/>
        <v>0</v>
      </c>
      <c r="M65" s="51">
        <f t="shared" si="10"/>
        <v>0</v>
      </c>
      <c r="N65" s="51">
        <f t="shared" si="10"/>
        <v>225555</v>
      </c>
      <c r="O65" s="51">
        <f t="shared" si="10"/>
        <v>225555</v>
      </c>
      <c r="P65" s="51">
        <f t="shared" si="10"/>
        <v>821655</v>
      </c>
    </row>
    <row r="66" spans="1:16" s="24" customFormat="1" ht="25.5" x14ac:dyDescent="0.2">
      <c r="A66" s="32" t="s">
        <v>157</v>
      </c>
      <c r="B66" s="32" t="s">
        <v>136</v>
      </c>
      <c r="C66" s="33" t="s">
        <v>19</v>
      </c>
      <c r="D66" s="34" t="s">
        <v>158</v>
      </c>
      <c r="E66" s="35">
        <v>596100</v>
      </c>
      <c r="F66" s="36">
        <v>596100</v>
      </c>
      <c r="G66" s="36">
        <v>263000</v>
      </c>
      <c r="H66" s="36">
        <v>0</v>
      </c>
      <c r="I66" s="36">
        <v>0</v>
      </c>
      <c r="J66" s="35">
        <v>225555</v>
      </c>
      <c r="K66" s="36">
        <v>0</v>
      </c>
      <c r="L66" s="36">
        <v>0</v>
      </c>
      <c r="M66" s="36">
        <v>0</v>
      </c>
      <c r="N66" s="36">
        <v>225555</v>
      </c>
      <c r="O66" s="36">
        <v>225555</v>
      </c>
      <c r="P66" s="35">
        <f t="shared" si="9"/>
        <v>821655</v>
      </c>
    </row>
    <row r="67" spans="1:16" s="104" customFormat="1" ht="11.25" x14ac:dyDescent="0.2">
      <c r="A67" s="99" t="s">
        <v>234</v>
      </c>
      <c r="B67" s="100">
        <v>1000</v>
      </c>
      <c r="C67" s="101" t="s">
        <v>234</v>
      </c>
      <c r="D67" s="102" t="s">
        <v>236</v>
      </c>
      <c r="E67" s="103">
        <f>E68+E69+E73+E74+E75+E76+E77+E78</f>
        <v>54041841</v>
      </c>
      <c r="F67" s="103">
        <f t="shared" ref="F67:O67" si="11">F68+F69+F73+F74+F75+F76+F77+F78</f>
        <v>54041841</v>
      </c>
      <c r="G67" s="103">
        <f t="shared" si="11"/>
        <v>36329129</v>
      </c>
      <c r="H67" s="103">
        <f t="shared" si="11"/>
        <v>5249200</v>
      </c>
      <c r="I67" s="103">
        <f t="shared" si="11"/>
        <v>0</v>
      </c>
      <c r="J67" s="103">
        <f t="shared" si="11"/>
        <v>3246360</v>
      </c>
      <c r="K67" s="103">
        <f t="shared" si="11"/>
        <v>845218</v>
      </c>
      <c r="L67" s="103">
        <f t="shared" si="11"/>
        <v>0</v>
      </c>
      <c r="M67" s="103">
        <f t="shared" si="11"/>
        <v>0</v>
      </c>
      <c r="N67" s="103">
        <f t="shared" si="11"/>
        <v>2401142</v>
      </c>
      <c r="O67" s="103">
        <f t="shared" si="11"/>
        <v>2401142</v>
      </c>
      <c r="P67" s="103">
        <f t="shared" ref="P67" si="12">P68+P69+P70+P71+P72+P72+P73+P74</f>
        <v>55405601</v>
      </c>
    </row>
    <row r="68" spans="1:16" x14ac:dyDescent="0.2">
      <c r="A68" s="6" t="s">
        <v>159</v>
      </c>
      <c r="B68" s="6" t="s">
        <v>24</v>
      </c>
      <c r="C68" s="12" t="s">
        <v>23</v>
      </c>
      <c r="D68" s="9" t="s">
        <v>25</v>
      </c>
      <c r="E68" s="10">
        <v>7156818</v>
      </c>
      <c r="F68" s="11">
        <v>7156818</v>
      </c>
      <c r="G68" s="11">
        <v>4421308</v>
      </c>
      <c r="H68" s="11">
        <v>502835</v>
      </c>
      <c r="I68" s="11">
        <v>0</v>
      </c>
      <c r="J68" s="10">
        <v>503000</v>
      </c>
      <c r="K68" s="11">
        <v>503000</v>
      </c>
      <c r="L68" s="11">
        <v>0</v>
      </c>
      <c r="M68" s="11">
        <v>0</v>
      </c>
      <c r="N68" s="11">
        <v>0</v>
      </c>
      <c r="O68" s="11">
        <v>0</v>
      </c>
      <c r="P68" s="10">
        <f t="shared" si="9"/>
        <v>7659818</v>
      </c>
    </row>
    <row r="69" spans="1:16" s="24" customFormat="1" ht="63.75" x14ac:dyDescent="0.2">
      <c r="A69" s="32" t="s">
        <v>160</v>
      </c>
      <c r="B69" s="32" t="s">
        <v>28</v>
      </c>
      <c r="C69" s="33" t="s">
        <v>27</v>
      </c>
      <c r="D69" s="34" t="s">
        <v>29</v>
      </c>
      <c r="E69" s="35">
        <v>43037665</v>
      </c>
      <c r="F69" s="36">
        <v>43037665</v>
      </c>
      <c r="G69" s="36">
        <v>29134757</v>
      </c>
      <c r="H69" s="36">
        <v>4643995</v>
      </c>
      <c r="I69" s="36">
        <v>0</v>
      </c>
      <c r="J69" s="35">
        <v>2648810</v>
      </c>
      <c r="K69" s="36">
        <v>342218</v>
      </c>
      <c r="L69" s="36">
        <v>0</v>
      </c>
      <c r="M69" s="36">
        <v>0</v>
      </c>
      <c r="N69" s="36">
        <v>2306592</v>
      </c>
      <c r="O69" s="36">
        <v>2306592</v>
      </c>
      <c r="P69" s="35">
        <f t="shared" si="9"/>
        <v>45686475</v>
      </c>
    </row>
    <row r="70" spans="1:16" s="79" customFormat="1" ht="12" x14ac:dyDescent="0.2">
      <c r="A70" s="80"/>
      <c r="B70" s="80"/>
      <c r="C70" s="81"/>
      <c r="D70" s="82" t="s">
        <v>237</v>
      </c>
      <c r="E70" s="83">
        <v>26695557</v>
      </c>
      <c r="F70" s="84">
        <v>26695557</v>
      </c>
      <c r="G70" s="117">
        <v>21940260</v>
      </c>
      <c r="H70" s="84"/>
      <c r="I70" s="87"/>
      <c r="J70" s="86"/>
      <c r="K70" s="87"/>
      <c r="L70" s="87"/>
      <c r="M70" s="87"/>
      <c r="N70" s="87"/>
      <c r="O70" s="87"/>
      <c r="P70" s="86"/>
    </row>
    <row r="71" spans="1:16" s="79" customFormat="1" ht="36" x14ac:dyDescent="0.2">
      <c r="A71" s="80"/>
      <c r="B71" s="80"/>
      <c r="C71" s="81"/>
      <c r="D71" s="82" t="s">
        <v>238</v>
      </c>
      <c r="E71" s="83">
        <v>9204091</v>
      </c>
      <c r="F71" s="84">
        <v>9204091</v>
      </c>
      <c r="G71" s="84">
        <v>3843330</v>
      </c>
      <c r="H71" s="84">
        <v>3870712</v>
      </c>
      <c r="I71" s="87"/>
      <c r="J71" s="86"/>
      <c r="K71" s="87"/>
      <c r="L71" s="87"/>
      <c r="M71" s="87"/>
      <c r="N71" s="87"/>
      <c r="O71" s="87"/>
      <c r="P71" s="86"/>
    </row>
    <row r="72" spans="1:16" s="96" customFormat="1" ht="12" x14ac:dyDescent="0.2">
      <c r="A72" s="97"/>
      <c r="B72" s="97"/>
      <c r="C72" s="98"/>
      <c r="D72" s="82" t="s">
        <v>239</v>
      </c>
      <c r="E72" s="84">
        <f>E69-E70-E71</f>
        <v>7138017</v>
      </c>
      <c r="F72" s="84">
        <f>F69-F70-F71</f>
        <v>7138017</v>
      </c>
      <c r="G72" s="84">
        <f t="shared" ref="G72:H72" si="13">G69-G70-G71</f>
        <v>3351167</v>
      </c>
      <c r="H72" s="84">
        <f t="shared" si="13"/>
        <v>773283</v>
      </c>
      <c r="I72" s="85"/>
      <c r="J72" s="86"/>
      <c r="K72" s="87"/>
      <c r="L72" s="87"/>
      <c r="M72" s="87"/>
      <c r="N72" s="87"/>
      <c r="O72" s="87"/>
      <c r="P72" s="86"/>
    </row>
    <row r="73" spans="1:16" s="24" customFormat="1" ht="38.25" x14ac:dyDescent="0.2">
      <c r="A73" s="32" t="s">
        <v>161</v>
      </c>
      <c r="B73" s="32" t="s">
        <v>32</v>
      </c>
      <c r="C73" s="33" t="s">
        <v>31</v>
      </c>
      <c r="D73" s="34" t="s">
        <v>33</v>
      </c>
      <c r="E73" s="35">
        <v>1846602</v>
      </c>
      <c r="F73" s="36">
        <v>1846602</v>
      </c>
      <c r="G73" s="36">
        <v>1431154</v>
      </c>
      <c r="H73" s="36">
        <v>48400</v>
      </c>
      <c r="I73" s="36">
        <v>0</v>
      </c>
      <c r="J73" s="35">
        <v>13800</v>
      </c>
      <c r="K73" s="36">
        <v>0</v>
      </c>
      <c r="L73" s="36">
        <v>0</v>
      </c>
      <c r="M73" s="36">
        <v>0</v>
      </c>
      <c r="N73" s="36">
        <v>13800</v>
      </c>
      <c r="O73" s="36">
        <v>13800</v>
      </c>
      <c r="P73" s="35">
        <f t="shared" si="9"/>
        <v>1860402</v>
      </c>
    </row>
    <row r="74" spans="1:16" s="24" customFormat="1" ht="38.25" x14ac:dyDescent="0.2">
      <c r="A74" s="32" t="s">
        <v>162</v>
      </c>
      <c r="B74" s="32" t="s">
        <v>163</v>
      </c>
      <c r="C74" s="33" t="s">
        <v>35</v>
      </c>
      <c r="D74" s="34" t="s">
        <v>164</v>
      </c>
      <c r="E74" s="35">
        <v>181856</v>
      </c>
      <c r="F74" s="36">
        <v>181856</v>
      </c>
      <c r="G74" s="36">
        <v>115000</v>
      </c>
      <c r="H74" s="36">
        <v>0</v>
      </c>
      <c r="I74" s="36">
        <v>0</v>
      </c>
      <c r="J74" s="35">
        <v>17050</v>
      </c>
      <c r="K74" s="36">
        <v>0</v>
      </c>
      <c r="L74" s="36">
        <v>0</v>
      </c>
      <c r="M74" s="36">
        <v>0</v>
      </c>
      <c r="N74" s="36">
        <v>17050</v>
      </c>
      <c r="O74" s="36">
        <v>17050</v>
      </c>
      <c r="P74" s="35">
        <f t="shared" si="9"/>
        <v>198906</v>
      </c>
    </row>
    <row r="75" spans="1:16" s="24" customFormat="1" ht="25.5" x14ac:dyDescent="0.2">
      <c r="A75" s="32" t="s">
        <v>165</v>
      </c>
      <c r="B75" s="32" t="s">
        <v>36</v>
      </c>
      <c r="C75" s="33" t="s">
        <v>35</v>
      </c>
      <c r="D75" s="34" t="s">
        <v>37</v>
      </c>
      <c r="E75" s="35">
        <v>962555</v>
      </c>
      <c r="F75" s="36">
        <v>962555</v>
      </c>
      <c r="G75" s="36">
        <v>591130</v>
      </c>
      <c r="H75" s="36">
        <v>30170</v>
      </c>
      <c r="I75" s="36">
        <v>0</v>
      </c>
      <c r="J75" s="35">
        <v>63700</v>
      </c>
      <c r="K75" s="36">
        <v>0</v>
      </c>
      <c r="L75" s="36">
        <v>0</v>
      </c>
      <c r="M75" s="36">
        <v>0</v>
      </c>
      <c r="N75" s="36">
        <v>63700</v>
      </c>
      <c r="O75" s="36">
        <v>63700</v>
      </c>
      <c r="P75" s="35">
        <f t="shared" si="9"/>
        <v>1026255</v>
      </c>
    </row>
    <row r="76" spans="1:16" s="24" customFormat="1" ht="25.5" x14ac:dyDescent="0.2">
      <c r="A76" s="32" t="s">
        <v>166</v>
      </c>
      <c r="B76" s="32" t="s">
        <v>167</v>
      </c>
      <c r="C76" s="33" t="s">
        <v>35</v>
      </c>
      <c r="D76" s="34" t="s">
        <v>168</v>
      </c>
      <c r="E76" s="35">
        <v>321405</v>
      </c>
      <c r="F76" s="36">
        <v>321405</v>
      </c>
      <c r="G76" s="36">
        <v>232570</v>
      </c>
      <c r="H76" s="36">
        <v>0</v>
      </c>
      <c r="I76" s="36">
        <v>0</v>
      </c>
      <c r="J76" s="35">
        <v>0</v>
      </c>
      <c r="K76" s="36">
        <v>0</v>
      </c>
      <c r="L76" s="36">
        <v>0</v>
      </c>
      <c r="M76" s="36">
        <v>0</v>
      </c>
      <c r="N76" s="36">
        <v>0</v>
      </c>
      <c r="O76" s="36">
        <v>0</v>
      </c>
      <c r="P76" s="35">
        <f t="shared" si="9"/>
        <v>321405</v>
      </c>
    </row>
    <row r="77" spans="1:16" s="24" customFormat="1" x14ac:dyDescent="0.2">
      <c r="A77" s="32" t="s">
        <v>169</v>
      </c>
      <c r="B77" s="32" t="s">
        <v>39</v>
      </c>
      <c r="C77" s="33" t="s">
        <v>35</v>
      </c>
      <c r="D77" s="34" t="s">
        <v>40</v>
      </c>
      <c r="E77" s="35">
        <v>529510</v>
      </c>
      <c r="F77" s="36">
        <v>529510</v>
      </c>
      <c r="G77" s="36">
        <v>403210</v>
      </c>
      <c r="H77" s="36">
        <v>23800</v>
      </c>
      <c r="I77" s="36">
        <v>0</v>
      </c>
      <c r="J77" s="35">
        <v>0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5">
        <f t="shared" si="9"/>
        <v>529510</v>
      </c>
    </row>
    <row r="78" spans="1:16" s="24" customFormat="1" ht="38.25" x14ac:dyDescent="0.2">
      <c r="A78" s="32" t="s">
        <v>170</v>
      </c>
      <c r="B78" s="32" t="s">
        <v>171</v>
      </c>
      <c r="C78" s="33" t="s">
        <v>35</v>
      </c>
      <c r="D78" s="34" t="s">
        <v>172</v>
      </c>
      <c r="E78" s="35">
        <v>5430</v>
      </c>
      <c r="F78" s="36">
        <v>5430</v>
      </c>
      <c r="G78" s="36">
        <v>0</v>
      </c>
      <c r="H78" s="36">
        <v>0</v>
      </c>
      <c r="I78" s="36">
        <v>0</v>
      </c>
      <c r="J78" s="35">
        <v>0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5">
        <f t="shared" si="9"/>
        <v>5430</v>
      </c>
    </row>
    <row r="79" spans="1:16" s="48" customFormat="1" x14ac:dyDescent="0.2">
      <c r="A79" s="18" t="s">
        <v>234</v>
      </c>
      <c r="B79" s="37">
        <v>3000</v>
      </c>
      <c r="C79" s="19" t="s">
        <v>234</v>
      </c>
      <c r="D79" s="20" t="s">
        <v>240</v>
      </c>
      <c r="E79" s="51">
        <f>E80</f>
        <v>91770</v>
      </c>
      <c r="F79" s="51">
        <f t="shared" ref="F79:O79" si="14">F80</f>
        <v>91770</v>
      </c>
      <c r="G79" s="51">
        <f t="shared" si="14"/>
        <v>0</v>
      </c>
      <c r="H79" s="51">
        <f t="shared" si="14"/>
        <v>0</v>
      </c>
      <c r="I79" s="51">
        <f t="shared" si="14"/>
        <v>0</v>
      </c>
      <c r="J79" s="51">
        <f t="shared" si="14"/>
        <v>0</v>
      </c>
      <c r="K79" s="51">
        <f t="shared" si="14"/>
        <v>0</v>
      </c>
      <c r="L79" s="51">
        <f t="shared" si="14"/>
        <v>0</v>
      </c>
      <c r="M79" s="51">
        <f t="shared" si="14"/>
        <v>0</v>
      </c>
      <c r="N79" s="51">
        <f t="shared" si="14"/>
        <v>0</v>
      </c>
      <c r="O79" s="51">
        <f t="shared" si="14"/>
        <v>0</v>
      </c>
      <c r="P79" s="35">
        <f t="shared" si="9"/>
        <v>91770</v>
      </c>
    </row>
    <row r="80" spans="1:16" s="24" customFormat="1" ht="63.75" x14ac:dyDescent="0.2">
      <c r="A80" s="32" t="s">
        <v>173</v>
      </c>
      <c r="B80" s="32" t="s">
        <v>175</v>
      </c>
      <c r="C80" s="33" t="s">
        <v>174</v>
      </c>
      <c r="D80" s="34" t="s">
        <v>176</v>
      </c>
      <c r="E80" s="35">
        <v>91770</v>
      </c>
      <c r="F80" s="36">
        <v>91770</v>
      </c>
      <c r="G80" s="36">
        <v>0</v>
      </c>
      <c r="H80" s="36">
        <v>0</v>
      </c>
      <c r="I80" s="36">
        <v>0</v>
      </c>
      <c r="J80" s="35">
        <v>0</v>
      </c>
      <c r="K80" s="36">
        <v>0</v>
      </c>
      <c r="L80" s="36">
        <v>0</v>
      </c>
      <c r="M80" s="36">
        <v>0</v>
      </c>
      <c r="N80" s="36">
        <v>0</v>
      </c>
      <c r="O80" s="36">
        <v>0</v>
      </c>
      <c r="P80" s="35">
        <f t="shared" si="9"/>
        <v>91770</v>
      </c>
    </row>
    <row r="81" spans="1:16" s="56" customFormat="1" x14ac:dyDescent="0.2">
      <c r="A81" s="53" t="s">
        <v>177</v>
      </c>
      <c r="B81" s="53" t="s">
        <v>178</v>
      </c>
      <c r="C81" s="54"/>
      <c r="D81" s="55" t="s">
        <v>179</v>
      </c>
      <c r="E81" s="21">
        <v>20000</v>
      </c>
      <c r="F81" s="22">
        <v>20000</v>
      </c>
      <c r="G81" s="22">
        <v>0</v>
      </c>
      <c r="H81" s="22">
        <v>0</v>
      </c>
      <c r="I81" s="22">
        <v>0</v>
      </c>
      <c r="J81" s="21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1">
        <f t="shared" si="9"/>
        <v>20000</v>
      </c>
    </row>
    <row r="82" spans="1:16" ht="25.5" x14ac:dyDescent="0.2">
      <c r="A82" s="13" t="s">
        <v>180</v>
      </c>
      <c r="B82" s="13" t="s">
        <v>181</v>
      </c>
      <c r="C82" s="14" t="s">
        <v>84</v>
      </c>
      <c r="D82" s="15" t="s">
        <v>182</v>
      </c>
      <c r="E82" s="16">
        <v>20000</v>
      </c>
      <c r="F82" s="17">
        <v>20000</v>
      </c>
      <c r="G82" s="17">
        <v>0</v>
      </c>
      <c r="H82" s="17">
        <v>0</v>
      </c>
      <c r="I82" s="17">
        <v>0</v>
      </c>
      <c r="J82" s="16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6">
        <f t="shared" si="9"/>
        <v>20000</v>
      </c>
    </row>
    <row r="83" spans="1:16" s="56" customFormat="1" ht="25.5" x14ac:dyDescent="0.2">
      <c r="A83" s="53" t="s">
        <v>183</v>
      </c>
      <c r="B83" s="53" t="s">
        <v>81</v>
      </c>
      <c r="C83" s="54"/>
      <c r="D83" s="55" t="s">
        <v>82</v>
      </c>
      <c r="E83" s="21">
        <v>1426900</v>
      </c>
      <c r="F83" s="22">
        <v>1426900</v>
      </c>
      <c r="G83" s="22">
        <v>913000</v>
      </c>
      <c r="H83" s="22">
        <v>183900</v>
      </c>
      <c r="I83" s="22">
        <v>0</v>
      </c>
      <c r="J83" s="21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1">
        <f t="shared" si="9"/>
        <v>1426900</v>
      </c>
    </row>
    <row r="84" spans="1:16" ht="38.25" x14ac:dyDescent="0.2">
      <c r="A84" s="13" t="s">
        <v>184</v>
      </c>
      <c r="B84" s="13" t="s">
        <v>85</v>
      </c>
      <c r="C84" s="14" t="s">
        <v>84</v>
      </c>
      <c r="D84" s="15" t="s">
        <v>86</v>
      </c>
      <c r="E84" s="16">
        <v>1426900</v>
      </c>
      <c r="F84" s="17">
        <v>1426900</v>
      </c>
      <c r="G84" s="17">
        <v>913000</v>
      </c>
      <c r="H84" s="17">
        <v>183900</v>
      </c>
      <c r="I84" s="17">
        <v>0</v>
      </c>
      <c r="J84" s="16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6">
        <f t="shared" si="9"/>
        <v>1426900</v>
      </c>
    </row>
    <row r="85" spans="1:16" s="63" customFormat="1" ht="12" x14ac:dyDescent="0.2">
      <c r="A85" s="58" t="s">
        <v>234</v>
      </c>
      <c r="B85" s="59">
        <v>6300</v>
      </c>
      <c r="C85" s="60" t="s">
        <v>234</v>
      </c>
      <c r="D85" s="76" t="s">
        <v>245</v>
      </c>
      <c r="E85" s="62">
        <f>E86+E87</f>
        <v>0</v>
      </c>
      <c r="F85" s="62">
        <f t="shared" ref="F85:P85" si="15">F86+F87</f>
        <v>0</v>
      </c>
      <c r="G85" s="62">
        <f t="shared" si="15"/>
        <v>0</v>
      </c>
      <c r="H85" s="62">
        <f t="shared" si="15"/>
        <v>0</v>
      </c>
      <c r="I85" s="62">
        <f t="shared" si="15"/>
        <v>0</v>
      </c>
      <c r="J85" s="62">
        <f t="shared" si="15"/>
        <v>1625918</v>
      </c>
      <c r="K85" s="62">
        <f t="shared" si="15"/>
        <v>0</v>
      </c>
      <c r="L85" s="62">
        <f t="shared" si="15"/>
        <v>0</v>
      </c>
      <c r="M85" s="62">
        <f t="shared" si="15"/>
        <v>0</v>
      </c>
      <c r="N85" s="62">
        <f t="shared" si="15"/>
        <v>1625918</v>
      </c>
      <c r="O85" s="62">
        <f t="shared" si="15"/>
        <v>1625918</v>
      </c>
      <c r="P85" s="62">
        <f t="shared" si="15"/>
        <v>1625918</v>
      </c>
    </row>
    <row r="86" spans="1:16" s="24" customFormat="1" ht="25.5" x14ac:dyDescent="0.2">
      <c r="A86" s="32" t="s">
        <v>185</v>
      </c>
      <c r="B86" s="32" t="s">
        <v>99</v>
      </c>
      <c r="C86" s="33" t="s">
        <v>98</v>
      </c>
      <c r="D86" s="34" t="s">
        <v>100</v>
      </c>
      <c r="E86" s="35">
        <v>0</v>
      </c>
      <c r="F86" s="36">
        <v>0</v>
      </c>
      <c r="G86" s="36">
        <v>0</v>
      </c>
      <c r="H86" s="36">
        <v>0</v>
      </c>
      <c r="I86" s="36">
        <v>0</v>
      </c>
      <c r="J86" s="35">
        <v>925000</v>
      </c>
      <c r="K86" s="36">
        <v>0</v>
      </c>
      <c r="L86" s="36">
        <v>0</v>
      </c>
      <c r="M86" s="36">
        <v>0</v>
      </c>
      <c r="N86" s="36">
        <v>925000</v>
      </c>
      <c r="O86" s="36">
        <v>925000</v>
      </c>
      <c r="P86" s="35">
        <f t="shared" si="9"/>
        <v>925000</v>
      </c>
    </row>
    <row r="87" spans="1:16" s="24" customFormat="1" x14ac:dyDescent="0.2">
      <c r="A87" s="32" t="s">
        <v>186</v>
      </c>
      <c r="B87" s="32" t="s">
        <v>103</v>
      </c>
      <c r="C87" s="33" t="s">
        <v>102</v>
      </c>
      <c r="D87" s="34" t="s">
        <v>104</v>
      </c>
      <c r="E87" s="35">
        <v>0</v>
      </c>
      <c r="F87" s="36">
        <v>0</v>
      </c>
      <c r="G87" s="36">
        <v>0</v>
      </c>
      <c r="H87" s="36">
        <v>0</v>
      </c>
      <c r="I87" s="36">
        <v>0</v>
      </c>
      <c r="J87" s="35">
        <v>700918</v>
      </c>
      <c r="K87" s="36">
        <v>0</v>
      </c>
      <c r="L87" s="36">
        <v>0</v>
      </c>
      <c r="M87" s="36">
        <v>0</v>
      </c>
      <c r="N87" s="36">
        <v>700918</v>
      </c>
      <c r="O87" s="36">
        <v>700918</v>
      </c>
      <c r="P87" s="35">
        <f t="shared" si="9"/>
        <v>700918</v>
      </c>
    </row>
    <row r="88" spans="1:16" s="31" customFormat="1" ht="30" x14ac:dyDescent="0.25">
      <c r="A88" s="25" t="s">
        <v>188</v>
      </c>
      <c r="B88" s="26"/>
      <c r="C88" s="27"/>
      <c r="D88" s="28" t="s">
        <v>187</v>
      </c>
      <c r="E88" s="29">
        <v>422254</v>
      </c>
      <c r="F88" s="30">
        <v>422254</v>
      </c>
      <c r="G88" s="30">
        <v>124520</v>
      </c>
      <c r="H88" s="30">
        <v>0</v>
      </c>
      <c r="I88" s="30">
        <v>0</v>
      </c>
      <c r="J88" s="29">
        <v>48500</v>
      </c>
      <c r="K88" s="30">
        <v>0</v>
      </c>
      <c r="L88" s="30">
        <v>0</v>
      </c>
      <c r="M88" s="30">
        <v>0</v>
      </c>
      <c r="N88" s="30">
        <v>48500</v>
      </c>
      <c r="O88" s="30">
        <v>48500</v>
      </c>
      <c r="P88" s="29">
        <f t="shared" si="9"/>
        <v>470754</v>
      </c>
    </row>
    <row r="89" spans="1:16" x14ac:dyDescent="0.2">
      <c r="A89" s="18" t="s">
        <v>246</v>
      </c>
      <c r="B89" s="18">
        <v>100</v>
      </c>
      <c r="C89" s="19" t="s">
        <v>234</v>
      </c>
      <c r="D89" s="20" t="s">
        <v>235</v>
      </c>
      <c r="E89" s="10">
        <f>E90</f>
        <v>108160</v>
      </c>
      <c r="F89" s="10">
        <f t="shared" ref="F89:O89" si="16">F90</f>
        <v>108160</v>
      </c>
      <c r="G89" s="10">
        <f t="shared" si="16"/>
        <v>65620</v>
      </c>
      <c r="H89" s="10">
        <f t="shared" si="16"/>
        <v>0</v>
      </c>
      <c r="I89" s="10">
        <f t="shared" si="16"/>
        <v>0</v>
      </c>
      <c r="J89" s="10">
        <f t="shared" si="16"/>
        <v>33500</v>
      </c>
      <c r="K89" s="10">
        <f t="shared" si="16"/>
        <v>0</v>
      </c>
      <c r="L89" s="10">
        <f t="shared" si="16"/>
        <v>0</v>
      </c>
      <c r="M89" s="10">
        <f t="shared" si="16"/>
        <v>0</v>
      </c>
      <c r="N89" s="10">
        <f t="shared" si="16"/>
        <v>33500</v>
      </c>
      <c r="O89" s="10">
        <f t="shared" si="16"/>
        <v>33500</v>
      </c>
      <c r="P89" s="10">
        <f t="shared" si="9"/>
        <v>141660</v>
      </c>
    </row>
    <row r="90" spans="1:16" s="24" customFormat="1" ht="25.5" x14ac:dyDescent="0.2">
      <c r="A90" s="32" t="s">
        <v>189</v>
      </c>
      <c r="B90" s="32" t="s">
        <v>136</v>
      </c>
      <c r="C90" s="33" t="s">
        <v>19</v>
      </c>
      <c r="D90" s="34" t="s">
        <v>158</v>
      </c>
      <c r="E90" s="35">
        <v>108160</v>
      </c>
      <c r="F90" s="36">
        <v>108160</v>
      </c>
      <c r="G90" s="36">
        <v>65620</v>
      </c>
      <c r="H90" s="36">
        <v>0</v>
      </c>
      <c r="I90" s="36">
        <v>0</v>
      </c>
      <c r="J90" s="35">
        <v>33500</v>
      </c>
      <c r="K90" s="36">
        <v>0</v>
      </c>
      <c r="L90" s="36">
        <v>0</v>
      </c>
      <c r="M90" s="36">
        <v>0</v>
      </c>
      <c r="N90" s="36">
        <v>33500</v>
      </c>
      <c r="O90" s="36">
        <v>33500</v>
      </c>
      <c r="P90" s="35">
        <f t="shared" si="9"/>
        <v>141660</v>
      </c>
    </row>
    <row r="91" spans="1:16" s="24" customFormat="1" x14ac:dyDescent="0.2">
      <c r="A91" s="18" t="s">
        <v>234</v>
      </c>
      <c r="B91" s="37">
        <v>3000</v>
      </c>
      <c r="C91" s="19" t="s">
        <v>234</v>
      </c>
      <c r="D91" s="20" t="s">
        <v>240</v>
      </c>
      <c r="E91" s="35">
        <f>E92+E95+E97+E99</f>
        <v>314094</v>
      </c>
      <c r="F91" s="35">
        <f t="shared" ref="F91:O91" si="17">F92+F95+F97+F99</f>
        <v>314094</v>
      </c>
      <c r="G91" s="35">
        <f t="shared" si="17"/>
        <v>58900</v>
      </c>
      <c r="H91" s="35">
        <f t="shared" si="17"/>
        <v>0</v>
      </c>
      <c r="I91" s="35">
        <f t="shared" si="17"/>
        <v>0</v>
      </c>
      <c r="J91" s="35">
        <f t="shared" si="17"/>
        <v>15000</v>
      </c>
      <c r="K91" s="35">
        <f t="shared" si="17"/>
        <v>0</v>
      </c>
      <c r="L91" s="35">
        <f t="shared" si="17"/>
        <v>0</v>
      </c>
      <c r="M91" s="35">
        <f t="shared" si="17"/>
        <v>0</v>
      </c>
      <c r="N91" s="35">
        <f t="shared" si="17"/>
        <v>15000</v>
      </c>
      <c r="O91" s="35">
        <f t="shared" si="17"/>
        <v>15000</v>
      </c>
      <c r="P91" s="35">
        <f t="shared" ref="P91" si="18">P92+P95+P97</f>
        <v>324594</v>
      </c>
    </row>
    <row r="92" spans="1:16" s="24" customFormat="1" ht="76.5" x14ac:dyDescent="0.2">
      <c r="A92" s="32" t="s">
        <v>190</v>
      </c>
      <c r="B92" s="32" t="s">
        <v>42</v>
      </c>
      <c r="C92" s="49"/>
      <c r="D92" s="34" t="s">
        <v>43</v>
      </c>
      <c r="E92" s="35">
        <v>155184</v>
      </c>
      <c r="F92" s="36">
        <v>155184</v>
      </c>
      <c r="G92" s="36">
        <v>0</v>
      </c>
      <c r="H92" s="36">
        <v>0</v>
      </c>
      <c r="I92" s="36">
        <v>0</v>
      </c>
      <c r="J92" s="35">
        <v>0</v>
      </c>
      <c r="K92" s="36">
        <v>0</v>
      </c>
      <c r="L92" s="36">
        <v>0</v>
      </c>
      <c r="M92" s="36">
        <v>0</v>
      </c>
      <c r="N92" s="36">
        <v>0</v>
      </c>
      <c r="O92" s="36">
        <v>0</v>
      </c>
      <c r="P92" s="35">
        <f t="shared" si="9"/>
        <v>155184</v>
      </c>
    </row>
    <row r="93" spans="1:16" s="24" customFormat="1" ht="25.5" x14ac:dyDescent="0.2">
      <c r="A93" s="32" t="s">
        <v>191</v>
      </c>
      <c r="B93" s="32" t="s">
        <v>46</v>
      </c>
      <c r="C93" s="33" t="s">
        <v>45</v>
      </c>
      <c r="D93" s="34" t="s">
        <v>47</v>
      </c>
      <c r="E93" s="35">
        <v>0</v>
      </c>
      <c r="F93" s="36">
        <v>0</v>
      </c>
      <c r="G93" s="36">
        <v>0</v>
      </c>
      <c r="H93" s="36">
        <v>0</v>
      </c>
      <c r="I93" s="36">
        <v>0</v>
      </c>
      <c r="J93" s="35">
        <v>0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5">
        <f t="shared" si="9"/>
        <v>0</v>
      </c>
    </row>
    <row r="94" spans="1:16" s="24" customFormat="1" ht="38.25" x14ac:dyDescent="0.2">
      <c r="A94" s="32" t="s">
        <v>192</v>
      </c>
      <c r="B94" s="32" t="s">
        <v>49</v>
      </c>
      <c r="C94" s="33" t="s">
        <v>45</v>
      </c>
      <c r="D94" s="34" t="s">
        <v>50</v>
      </c>
      <c r="E94" s="35">
        <v>155184</v>
      </c>
      <c r="F94" s="36">
        <v>155184</v>
      </c>
      <c r="G94" s="36">
        <v>0</v>
      </c>
      <c r="H94" s="36">
        <v>0</v>
      </c>
      <c r="I94" s="36">
        <v>0</v>
      </c>
      <c r="J94" s="35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</v>
      </c>
      <c r="P94" s="35">
        <f t="shared" si="9"/>
        <v>155184</v>
      </c>
    </row>
    <row r="95" spans="1:16" s="24" customFormat="1" ht="51" x14ac:dyDescent="0.2">
      <c r="A95" s="32" t="s">
        <v>193</v>
      </c>
      <c r="B95" s="32" t="s">
        <v>194</v>
      </c>
      <c r="C95" s="49"/>
      <c r="D95" s="34" t="s">
        <v>195</v>
      </c>
      <c r="E95" s="35">
        <v>65150</v>
      </c>
      <c r="F95" s="36">
        <v>65150</v>
      </c>
      <c r="G95" s="36">
        <v>22200</v>
      </c>
      <c r="H95" s="36">
        <v>0</v>
      </c>
      <c r="I95" s="36">
        <v>0</v>
      </c>
      <c r="J95" s="35">
        <v>0</v>
      </c>
      <c r="K95" s="36">
        <v>0</v>
      </c>
      <c r="L95" s="36">
        <v>0</v>
      </c>
      <c r="M95" s="36">
        <v>0</v>
      </c>
      <c r="N95" s="36">
        <v>0</v>
      </c>
      <c r="O95" s="36">
        <v>0</v>
      </c>
      <c r="P95" s="35">
        <f t="shared" ref="P95:P121" si="19">E95+J95</f>
        <v>65150</v>
      </c>
    </row>
    <row r="96" spans="1:16" s="24" customFormat="1" ht="51" x14ac:dyDescent="0.2">
      <c r="A96" s="32" t="s">
        <v>196</v>
      </c>
      <c r="B96" s="32" t="s">
        <v>197</v>
      </c>
      <c r="C96" s="33" t="s">
        <v>28</v>
      </c>
      <c r="D96" s="34" t="s">
        <v>198</v>
      </c>
      <c r="E96" s="35">
        <v>65150</v>
      </c>
      <c r="F96" s="36">
        <v>65150</v>
      </c>
      <c r="G96" s="36">
        <v>22200</v>
      </c>
      <c r="H96" s="36">
        <v>0</v>
      </c>
      <c r="I96" s="36">
        <v>0</v>
      </c>
      <c r="J96" s="35">
        <v>0</v>
      </c>
      <c r="K96" s="36">
        <v>0</v>
      </c>
      <c r="L96" s="36">
        <v>0</v>
      </c>
      <c r="M96" s="36">
        <v>0</v>
      </c>
      <c r="N96" s="36">
        <v>0</v>
      </c>
      <c r="O96" s="36">
        <v>0</v>
      </c>
      <c r="P96" s="35">
        <f t="shared" si="19"/>
        <v>65150</v>
      </c>
    </row>
    <row r="97" spans="1:16" s="24" customFormat="1" ht="25.5" x14ac:dyDescent="0.2">
      <c r="A97" s="32" t="s">
        <v>199</v>
      </c>
      <c r="B97" s="32" t="s">
        <v>200</v>
      </c>
      <c r="C97" s="49"/>
      <c r="D97" s="34" t="s">
        <v>201</v>
      </c>
      <c r="E97" s="35">
        <v>89260</v>
      </c>
      <c r="F97" s="36">
        <v>89260</v>
      </c>
      <c r="G97" s="36">
        <v>36700</v>
      </c>
      <c r="H97" s="36">
        <v>0</v>
      </c>
      <c r="I97" s="36">
        <v>0</v>
      </c>
      <c r="J97" s="35">
        <v>15000</v>
      </c>
      <c r="K97" s="36">
        <v>0</v>
      </c>
      <c r="L97" s="36">
        <v>0</v>
      </c>
      <c r="M97" s="36">
        <v>0</v>
      </c>
      <c r="N97" s="36">
        <v>15000</v>
      </c>
      <c r="O97" s="36">
        <v>15000</v>
      </c>
      <c r="P97" s="35">
        <f t="shared" si="19"/>
        <v>104260</v>
      </c>
    </row>
    <row r="98" spans="1:16" s="24" customFormat="1" ht="25.5" x14ac:dyDescent="0.2">
      <c r="A98" s="32" t="s">
        <v>202</v>
      </c>
      <c r="B98" s="32" t="s">
        <v>203</v>
      </c>
      <c r="C98" s="33" t="s">
        <v>32</v>
      </c>
      <c r="D98" s="34" t="s">
        <v>204</v>
      </c>
      <c r="E98" s="35">
        <v>89260</v>
      </c>
      <c r="F98" s="36">
        <v>89260</v>
      </c>
      <c r="G98" s="36">
        <v>36700</v>
      </c>
      <c r="H98" s="36">
        <v>0</v>
      </c>
      <c r="I98" s="36">
        <v>0</v>
      </c>
      <c r="J98" s="35">
        <v>15000</v>
      </c>
      <c r="K98" s="36">
        <v>0</v>
      </c>
      <c r="L98" s="36">
        <v>0</v>
      </c>
      <c r="M98" s="36">
        <v>0</v>
      </c>
      <c r="N98" s="36">
        <v>15000</v>
      </c>
      <c r="O98" s="36">
        <v>15000</v>
      </c>
      <c r="P98" s="35">
        <f t="shared" si="19"/>
        <v>104260</v>
      </c>
    </row>
    <row r="99" spans="1:16" s="24" customFormat="1" x14ac:dyDescent="0.2">
      <c r="A99" s="32" t="s">
        <v>205</v>
      </c>
      <c r="B99" s="32" t="s">
        <v>59</v>
      </c>
      <c r="C99" s="33" t="s">
        <v>32</v>
      </c>
      <c r="D99" s="34" t="s">
        <v>60</v>
      </c>
      <c r="E99" s="35">
        <v>4500</v>
      </c>
      <c r="F99" s="36">
        <v>4500</v>
      </c>
      <c r="G99" s="36">
        <v>0</v>
      </c>
      <c r="H99" s="36">
        <v>0</v>
      </c>
      <c r="I99" s="36">
        <v>0</v>
      </c>
      <c r="J99" s="35">
        <v>0</v>
      </c>
      <c r="K99" s="36">
        <v>0</v>
      </c>
      <c r="L99" s="36">
        <v>0</v>
      </c>
      <c r="M99" s="36">
        <v>0</v>
      </c>
      <c r="N99" s="36">
        <v>0</v>
      </c>
      <c r="O99" s="36">
        <v>0</v>
      </c>
      <c r="P99" s="35">
        <f t="shared" si="19"/>
        <v>4500</v>
      </c>
    </row>
    <row r="100" spans="1:16" s="31" customFormat="1" ht="30" x14ac:dyDescent="0.25">
      <c r="A100" s="25" t="s">
        <v>207</v>
      </c>
      <c r="B100" s="26"/>
      <c r="C100" s="27"/>
      <c r="D100" s="28" t="s">
        <v>206</v>
      </c>
      <c r="E100" s="29">
        <v>5542396.0800000001</v>
      </c>
      <c r="F100" s="30">
        <v>5542396.0800000001</v>
      </c>
      <c r="G100" s="30">
        <v>3778452</v>
      </c>
      <c r="H100" s="30">
        <v>398438</v>
      </c>
      <c r="I100" s="30">
        <v>0</v>
      </c>
      <c r="J100" s="29">
        <v>1016400</v>
      </c>
      <c r="K100" s="30">
        <v>127100</v>
      </c>
      <c r="L100" s="30">
        <v>67000</v>
      </c>
      <c r="M100" s="30">
        <v>0</v>
      </c>
      <c r="N100" s="30">
        <v>889300</v>
      </c>
      <c r="O100" s="30">
        <v>889300</v>
      </c>
      <c r="P100" s="29">
        <f t="shared" si="19"/>
        <v>6558796.0800000001</v>
      </c>
    </row>
    <row r="101" spans="1:16" x14ac:dyDescent="0.2">
      <c r="A101" s="18" t="s">
        <v>246</v>
      </c>
      <c r="B101" s="18">
        <v>100</v>
      </c>
      <c r="C101" s="19" t="s">
        <v>234</v>
      </c>
      <c r="D101" s="20" t="s">
        <v>235</v>
      </c>
      <c r="E101" s="10">
        <f>E102</f>
        <v>284701</v>
      </c>
      <c r="F101" s="10">
        <f t="shared" ref="F101:P101" si="20">F102</f>
        <v>284701</v>
      </c>
      <c r="G101" s="10">
        <f t="shared" si="20"/>
        <v>226500</v>
      </c>
      <c r="H101" s="10">
        <f t="shared" si="20"/>
        <v>0</v>
      </c>
      <c r="I101" s="10">
        <f t="shared" si="20"/>
        <v>0</v>
      </c>
      <c r="J101" s="10">
        <f t="shared" si="20"/>
        <v>0</v>
      </c>
      <c r="K101" s="10">
        <f t="shared" si="20"/>
        <v>0</v>
      </c>
      <c r="L101" s="10">
        <f t="shared" si="20"/>
        <v>0</v>
      </c>
      <c r="M101" s="10">
        <f t="shared" si="20"/>
        <v>0</v>
      </c>
      <c r="N101" s="10">
        <f t="shared" si="20"/>
        <v>0</v>
      </c>
      <c r="O101" s="10">
        <f t="shared" si="20"/>
        <v>0</v>
      </c>
      <c r="P101" s="10">
        <f t="shared" si="20"/>
        <v>284701</v>
      </c>
    </row>
    <row r="102" spans="1:16" s="24" customFormat="1" ht="25.5" x14ac:dyDescent="0.2">
      <c r="A102" s="32" t="s">
        <v>208</v>
      </c>
      <c r="B102" s="32" t="s">
        <v>136</v>
      </c>
      <c r="C102" s="33" t="s">
        <v>19</v>
      </c>
      <c r="D102" s="34" t="s">
        <v>158</v>
      </c>
      <c r="E102" s="35">
        <v>284701</v>
      </c>
      <c r="F102" s="36">
        <v>284701</v>
      </c>
      <c r="G102" s="36">
        <v>226500</v>
      </c>
      <c r="H102" s="36">
        <v>0</v>
      </c>
      <c r="I102" s="36">
        <v>0</v>
      </c>
      <c r="J102" s="35">
        <v>0</v>
      </c>
      <c r="K102" s="36">
        <v>0</v>
      </c>
      <c r="L102" s="36">
        <v>0</v>
      </c>
      <c r="M102" s="36">
        <v>0</v>
      </c>
      <c r="N102" s="36">
        <v>0</v>
      </c>
      <c r="O102" s="36">
        <v>0</v>
      </c>
      <c r="P102" s="35">
        <f t="shared" si="19"/>
        <v>284701</v>
      </c>
    </row>
    <row r="103" spans="1:16" x14ac:dyDescent="0.2">
      <c r="A103" s="18" t="s">
        <v>234</v>
      </c>
      <c r="B103" s="37">
        <v>4000</v>
      </c>
      <c r="C103" s="19" t="s">
        <v>234</v>
      </c>
      <c r="D103" s="20" t="s">
        <v>241</v>
      </c>
      <c r="E103" s="10">
        <f>E104+E105+E106+E107+E108+E109+E111</f>
        <v>5257695.08</v>
      </c>
      <c r="F103" s="10">
        <f t="shared" ref="F103:O103" si="21">F104+F105+F106+F107+F108+F109+F111</f>
        <v>5257695.08</v>
      </c>
      <c r="G103" s="10">
        <f t="shared" si="21"/>
        <v>3551952</v>
      </c>
      <c r="H103" s="10">
        <f t="shared" si="21"/>
        <v>398438</v>
      </c>
      <c r="I103" s="10">
        <f t="shared" si="21"/>
        <v>0</v>
      </c>
      <c r="J103" s="10">
        <f t="shared" si="21"/>
        <v>1016400</v>
      </c>
      <c r="K103" s="10">
        <f t="shared" si="21"/>
        <v>127100</v>
      </c>
      <c r="L103" s="10">
        <f t="shared" si="21"/>
        <v>67000</v>
      </c>
      <c r="M103" s="10">
        <f t="shared" si="21"/>
        <v>0</v>
      </c>
      <c r="N103" s="10">
        <f t="shared" si="21"/>
        <v>889300</v>
      </c>
      <c r="O103" s="10">
        <f t="shared" si="21"/>
        <v>889300</v>
      </c>
      <c r="P103" s="10">
        <f t="shared" ref="P103" si="22">P104+P105+P106+P107+P108</f>
        <v>6085096.0800000001</v>
      </c>
    </row>
    <row r="104" spans="1:16" s="24" customFormat="1" ht="25.5" x14ac:dyDescent="0.2">
      <c r="A104" s="32" t="s">
        <v>209</v>
      </c>
      <c r="B104" s="32" t="s">
        <v>63</v>
      </c>
      <c r="C104" s="33" t="s">
        <v>62</v>
      </c>
      <c r="D104" s="34" t="s">
        <v>64</v>
      </c>
      <c r="E104" s="35">
        <v>238927.08000000002</v>
      </c>
      <c r="F104" s="36">
        <v>238927.08000000002</v>
      </c>
      <c r="G104" s="36">
        <v>0</v>
      </c>
      <c r="H104" s="36">
        <v>0</v>
      </c>
      <c r="I104" s="36">
        <v>0</v>
      </c>
      <c r="J104" s="35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5">
        <f t="shared" si="19"/>
        <v>238927.08000000002</v>
      </c>
    </row>
    <row r="105" spans="1:16" s="24" customFormat="1" x14ac:dyDescent="0.2">
      <c r="A105" s="32" t="s">
        <v>210</v>
      </c>
      <c r="B105" s="32" t="s">
        <v>211</v>
      </c>
      <c r="C105" s="33" t="s">
        <v>66</v>
      </c>
      <c r="D105" s="34" t="s">
        <v>212</v>
      </c>
      <c r="E105" s="35">
        <v>97017</v>
      </c>
      <c r="F105" s="36">
        <v>97017</v>
      </c>
      <c r="G105" s="36">
        <v>48390</v>
      </c>
      <c r="H105" s="36">
        <v>13737</v>
      </c>
      <c r="I105" s="36">
        <v>0</v>
      </c>
      <c r="J105" s="35">
        <v>10000</v>
      </c>
      <c r="K105" s="36">
        <v>0</v>
      </c>
      <c r="L105" s="36">
        <v>0</v>
      </c>
      <c r="M105" s="36">
        <v>0</v>
      </c>
      <c r="N105" s="36">
        <v>10000</v>
      </c>
      <c r="O105" s="36">
        <v>10000</v>
      </c>
      <c r="P105" s="35">
        <f t="shared" si="19"/>
        <v>107017</v>
      </c>
    </row>
    <row r="106" spans="1:16" s="24" customFormat="1" x14ac:dyDescent="0.2">
      <c r="A106" s="32" t="s">
        <v>213</v>
      </c>
      <c r="B106" s="32" t="s">
        <v>67</v>
      </c>
      <c r="C106" s="33" t="s">
        <v>66</v>
      </c>
      <c r="D106" s="34" t="s">
        <v>68</v>
      </c>
      <c r="E106" s="35">
        <v>38460</v>
      </c>
      <c r="F106" s="36">
        <v>38460</v>
      </c>
      <c r="G106" s="36">
        <v>33120</v>
      </c>
      <c r="H106" s="36">
        <v>0</v>
      </c>
      <c r="I106" s="36">
        <v>0</v>
      </c>
      <c r="J106" s="35">
        <v>0</v>
      </c>
      <c r="K106" s="36">
        <v>0</v>
      </c>
      <c r="L106" s="36">
        <v>0</v>
      </c>
      <c r="M106" s="36">
        <v>0</v>
      </c>
      <c r="N106" s="36">
        <v>0</v>
      </c>
      <c r="O106" s="36">
        <v>0</v>
      </c>
      <c r="P106" s="35">
        <f t="shared" si="19"/>
        <v>38460</v>
      </c>
    </row>
    <row r="107" spans="1:16" s="24" customFormat="1" ht="25.5" x14ac:dyDescent="0.2">
      <c r="A107" s="32" t="s">
        <v>214</v>
      </c>
      <c r="B107" s="32" t="s">
        <v>71</v>
      </c>
      <c r="C107" s="33" t="s">
        <v>70</v>
      </c>
      <c r="D107" s="34" t="s">
        <v>72</v>
      </c>
      <c r="E107" s="35">
        <v>2317242</v>
      </c>
      <c r="F107" s="36">
        <v>2317242</v>
      </c>
      <c r="G107" s="36">
        <v>1493109</v>
      </c>
      <c r="H107" s="36">
        <v>264426</v>
      </c>
      <c r="I107" s="36">
        <v>0</v>
      </c>
      <c r="J107" s="35">
        <v>876100</v>
      </c>
      <c r="K107" s="36">
        <v>7100</v>
      </c>
      <c r="L107" s="36">
        <v>0</v>
      </c>
      <c r="M107" s="36">
        <v>0</v>
      </c>
      <c r="N107" s="36">
        <v>869000</v>
      </c>
      <c r="O107" s="36">
        <v>869000</v>
      </c>
      <c r="P107" s="35">
        <f t="shared" si="19"/>
        <v>3193342</v>
      </c>
    </row>
    <row r="108" spans="1:16" s="24" customFormat="1" x14ac:dyDescent="0.2">
      <c r="A108" s="32" t="s">
        <v>215</v>
      </c>
      <c r="B108" s="32" t="s">
        <v>74</v>
      </c>
      <c r="C108" s="33" t="s">
        <v>31</v>
      </c>
      <c r="D108" s="34" t="s">
        <v>75</v>
      </c>
      <c r="E108" s="35">
        <v>2387350</v>
      </c>
      <c r="F108" s="36">
        <v>2387350</v>
      </c>
      <c r="G108" s="36">
        <v>1842000</v>
      </c>
      <c r="H108" s="36">
        <v>120275</v>
      </c>
      <c r="I108" s="36">
        <v>0</v>
      </c>
      <c r="J108" s="35">
        <v>120000</v>
      </c>
      <c r="K108" s="36">
        <v>120000</v>
      </c>
      <c r="L108" s="36">
        <v>67000</v>
      </c>
      <c r="M108" s="36">
        <v>0</v>
      </c>
      <c r="N108" s="36">
        <v>0</v>
      </c>
      <c r="O108" s="36">
        <v>0</v>
      </c>
      <c r="P108" s="35">
        <f t="shared" si="19"/>
        <v>2507350</v>
      </c>
    </row>
    <row r="109" spans="1:16" s="24" customFormat="1" x14ac:dyDescent="0.2">
      <c r="A109" s="32" t="s">
        <v>216</v>
      </c>
      <c r="B109" s="32" t="s">
        <v>78</v>
      </c>
      <c r="C109" s="33" t="s">
        <v>77</v>
      </c>
      <c r="D109" s="34" t="s">
        <v>79</v>
      </c>
      <c r="E109" s="35">
        <v>178699</v>
      </c>
      <c r="F109" s="36">
        <v>178699</v>
      </c>
      <c r="G109" s="36">
        <v>135333</v>
      </c>
      <c r="H109" s="36">
        <v>0</v>
      </c>
      <c r="I109" s="36">
        <v>0</v>
      </c>
      <c r="J109" s="35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0</v>
      </c>
      <c r="P109" s="35">
        <f t="shared" si="19"/>
        <v>178699</v>
      </c>
    </row>
    <row r="110" spans="1:16" x14ac:dyDescent="0.2">
      <c r="A110" s="18" t="s">
        <v>234</v>
      </c>
      <c r="B110" s="37">
        <v>6300</v>
      </c>
      <c r="C110" s="19" t="s">
        <v>234</v>
      </c>
      <c r="D110" s="20" t="s">
        <v>245</v>
      </c>
      <c r="E110" s="10">
        <f>E111</f>
        <v>0</v>
      </c>
      <c r="F110" s="10">
        <f t="shared" ref="F110:P110" si="23">F111</f>
        <v>0</v>
      </c>
      <c r="G110" s="10">
        <f t="shared" si="23"/>
        <v>0</v>
      </c>
      <c r="H110" s="10">
        <f t="shared" si="23"/>
        <v>0</v>
      </c>
      <c r="I110" s="10">
        <f t="shared" si="23"/>
        <v>0</v>
      </c>
      <c r="J110" s="10">
        <f t="shared" si="23"/>
        <v>10300</v>
      </c>
      <c r="K110" s="10">
        <f t="shared" si="23"/>
        <v>0</v>
      </c>
      <c r="L110" s="10">
        <f t="shared" si="23"/>
        <v>0</v>
      </c>
      <c r="M110" s="10">
        <f t="shared" si="23"/>
        <v>0</v>
      </c>
      <c r="N110" s="10">
        <f t="shared" si="23"/>
        <v>10300</v>
      </c>
      <c r="O110" s="10">
        <f t="shared" si="23"/>
        <v>10300</v>
      </c>
      <c r="P110" s="10">
        <f t="shared" si="23"/>
        <v>10300</v>
      </c>
    </row>
    <row r="111" spans="1:16" s="24" customFormat="1" x14ac:dyDescent="0.2">
      <c r="A111" s="32" t="s">
        <v>217</v>
      </c>
      <c r="B111" s="32" t="s">
        <v>103</v>
      </c>
      <c r="C111" s="33" t="s">
        <v>102</v>
      </c>
      <c r="D111" s="34" t="s">
        <v>104</v>
      </c>
      <c r="E111" s="35">
        <v>0</v>
      </c>
      <c r="F111" s="36">
        <v>0</v>
      </c>
      <c r="G111" s="36">
        <v>0</v>
      </c>
      <c r="H111" s="36">
        <v>0</v>
      </c>
      <c r="I111" s="36">
        <v>0</v>
      </c>
      <c r="J111" s="35">
        <v>10300</v>
      </c>
      <c r="K111" s="36">
        <v>0</v>
      </c>
      <c r="L111" s="36">
        <v>0</v>
      </c>
      <c r="M111" s="36">
        <v>0</v>
      </c>
      <c r="N111" s="36">
        <v>10300</v>
      </c>
      <c r="O111" s="36">
        <v>10300</v>
      </c>
      <c r="P111" s="35">
        <f t="shared" si="19"/>
        <v>10300</v>
      </c>
    </row>
    <row r="112" spans="1:16" s="31" customFormat="1" ht="15" x14ac:dyDescent="0.25">
      <c r="A112" s="25" t="s">
        <v>219</v>
      </c>
      <c r="B112" s="26"/>
      <c r="C112" s="27"/>
      <c r="D112" s="28" t="s">
        <v>218</v>
      </c>
      <c r="E112" s="29">
        <v>497220</v>
      </c>
      <c r="F112" s="30">
        <v>497220</v>
      </c>
      <c r="G112" s="30">
        <v>375200</v>
      </c>
      <c r="H112" s="30">
        <v>9496</v>
      </c>
      <c r="I112" s="30">
        <v>0</v>
      </c>
      <c r="J112" s="29">
        <v>27420</v>
      </c>
      <c r="K112" s="30">
        <v>0</v>
      </c>
      <c r="L112" s="30">
        <v>0</v>
      </c>
      <c r="M112" s="30">
        <v>0</v>
      </c>
      <c r="N112" s="30">
        <v>27420</v>
      </c>
      <c r="O112" s="30">
        <v>27420</v>
      </c>
      <c r="P112" s="29">
        <f t="shared" si="19"/>
        <v>524640</v>
      </c>
    </row>
    <row r="113" spans="1:16" x14ac:dyDescent="0.2">
      <c r="A113" s="18" t="s">
        <v>246</v>
      </c>
      <c r="B113" s="18">
        <v>100</v>
      </c>
      <c r="C113" s="19" t="s">
        <v>234</v>
      </c>
      <c r="D113" s="20" t="s">
        <v>235</v>
      </c>
      <c r="E113" s="10">
        <f>E114</f>
        <v>497220</v>
      </c>
      <c r="F113" s="10">
        <f t="shared" ref="F113:P113" si="24">F114</f>
        <v>497220</v>
      </c>
      <c r="G113" s="10">
        <f t="shared" si="24"/>
        <v>375200</v>
      </c>
      <c r="H113" s="10">
        <f t="shared" si="24"/>
        <v>9496</v>
      </c>
      <c r="I113" s="10">
        <f t="shared" si="24"/>
        <v>0</v>
      </c>
      <c r="J113" s="10">
        <f t="shared" si="24"/>
        <v>27420</v>
      </c>
      <c r="K113" s="10">
        <f t="shared" si="24"/>
        <v>0</v>
      </c>
      <c r="L113" s="10">
        <f t="shared" si="24"/>
        <v>0</v>
      </c>
      <c r="M113" s="10">
        <f t="shared" si="24"/>
        <v>0</v>
      </c>
      <c r="N113" s="10">
        <f t="shared" si="24"/>
        <v>27420</v>
      </c>
      <c r="O113" s="10">
        <f t="shared" si="24"/>
        <v>27420</v>
      </c>
      <c r="P113" s="10">
        <f t="shared" si="24"/>
        <v>524640</v>
      </c>
    </row>
    <row r="114" spans="1:16" s="24" customFormat="1" ht="25.5" x14ac:dyDescent="0.2">
      <c r="A114" s="32" t="s">
        <v>220</v>
      </c>
      <c r="B114" s="32" t="s">
        <v>136</v>
      </c>
      <c r="C114" s="33" t="s">
        <v>19</v>
      </c>
      <c r="D114" s="34" t="s">
        <v>158</v>
      </c>
      <c r="E114" s="35">
        <v>497220</v>
      </c>
      <c r="F114" s="36">
        <v>497220</v>
      </c>
      <c r="G114" s="36">
        <v>375200</v>
      </c>
      <c r="H114" s="36">
        <v>9496</v>
      </c>
      <c r="I114" s="36">
        <v>0</v>
      </c>
      <c r="J114" s="35">
        <v>27420</v>
      </c>
      <c r="K114" s="36">
        <v>0</v>
      </c>
      <c r="L114" s="36">
        <v>0</v>
      </c>
      <c r="M114" s="36">
        <v>0</v>
      </c>
      <c r="N114" s="36">
        <v>27420</v>
      </c>
      <c r="O114" s="36">
        <v>27420</v>
      </c>
      <c r="P114" s="35">
        <f t="shared" si="19"/>
        <v>524640</v>
      </c>
    </row>
    <row r="115" spans="1:16" s="111" customFormat="1" ht="24" x14ac:dyDescent="0.2">
      <c r="A115" s="105" t="s">
        <v>221</v>
      </c>
      <c r="B115" s="106"/>
      <c r="C115" s="107"/>
      <c r="D115" s="108" t="s">
        <v>222</v>
      </c>
      <c r="E115" s="109">
        <v>14192517</v>
      </c>
      <c r="F115" s="110">
        <v>12311317</v>
      </c>
      <c r="G115" s="110">
        <v>0</v>
      </c>
      <c r="H115" s="110">
        <v>0</v>
      </c>
      <c r="I115" s="110">
        <v>1881200</v>
      </c>
      <c r="J115" s="109">
        <v>0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09">
        <f t="shared" si="19"/>
        <v>14192517</v>
      </c>
    </row>
    <row r="116" spans="1:16" s="24" customFormat="1" x14ac:dyDescent="0.2">
      <c r="A116" s="32" t="s">
        <v>223</v>
      </c>
      <c r="B116" s="32" t="s">
        <v>126</v>
      </c>
      <c r="C116" s="33" t="s">
        <v>125</v>
      </c>
      <c r="D116" s="34" t="s">
        <v>127</v>
      </c>
      <c r="E116" s="35">
        <v>0</v>
      </c>
      <c r="F116" s="36">
        <v>0</v>
      </c>
      <c r="G116" s="36">
        <v>0</v>
      </c>
      <c r="H116" s="36">
        <v>0</v>
      </c>
      <c r="I116" s="36">
        <v>0</v>
      </c>
      <c r="J116" s="35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5">
        <f t="shared" si="19"/>
        <v>0</v>
      </c>
    </row>
    <row r="117" spans="1:16" s="24" customFormat="1" ht="38.25" x14ac:dyDescent="0.2">
      <c r="A117" s="32" t="s">
        <v>224</v>
      </c>
      <c r="B117" s="32" t="s">
        <v>225</v>
      </c>
      <c r="C117" s="33" t="s">
        <v>136</v>
      </c>
      <c r="D117" s="34" t="s">
        <v>226</v>
      </c>
      <c r="E117" s="35">
        <v>20000</v>
      </c>
      <c r="F117" s="36">
        <v>10000</v>
      </c>
      <c r="G117" s="36">
        <v>0</v>
      </c>
      <c r="H117" s="36">
        <v>0</v>
      </c>
      <c r="I117" s="36">
        <v>10000</v>
      </c>
      <c r="J117" s="35">
        <v>0</v>
      </c>
      <c r="K117" s="36">
        <v>0</v>
      </c>
      <c r="L117" s="36">
        <v>0</v>
      </c>
      <c r="M117" s="36">
        <v>0</v>
      </c>
      <c r="N117" s="36">
        <v>0</v>
      </c>
      <c r="O117" s="36">
        <v>0</v>
      </c>
      <c r="P117" s="35">
        <f t="shared" si="19"/>
        <v>20000</v>
      </c>
    </row>
    <row r="118" spans="1:16" s="24" customFormat="1" ht="25.5" x14ac:dyDescent="0.2">
      <c r="A118" s="32" t="s">
        <v>227</v>
      </c>
      <c r="B118" s="32" t="s">
        <v>137</v>
      </c>
      <c r="C118" s="33" t="s">
        <v>136</v>
      </c>
      <c r="D118" s="34" t="s">
        <v>138</v>
      </c>
      <c r="E118" s="35">
        <v>8552050</v>
      </c>
      <c r="F118" s="36">
        <v>8552050</v>
      </c>
      <c r="G118" s="36">
        <v>0</v>
      </c>
      <c r="H118" s="36">
        <v>0</v>
      </c>
      <c r="I118" s="36">
        <v>0</v>
      </c>
      <c r="J118" s="35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5">
        <f t="shared" si="19"/>
        <v>8552050</v>
      </c>
    </row>
    <row r="119" spans="1:16" s="24" customFormat="1" ht="51" x14ac:dyDescent="0.2">
      <c r="A119" s="32" t="s">
        <v>228</v>
      </c>
      <c r="B119" s="32" t="s">
        <v>143</v>
      </c>
      <c r="C119" s="33" t="s">
        <v>136</v>
      </c>
      <c r="D119" s="34" t="s">
        <v>144</v>
      </c>
      <c r="E119" s="35">
        <v>101560</v>
      </c>
      <c r="F119" s="36">
        <v>101560</v>
      </c>
      <c r="G119" s="36">
        <v>0</v>
      </c>
      <c r="H119" s="36">
        <v>0</v>
      </c>
      <c r="I119" s="36">
        <v>0</v>
      </c>
      <c r="J119" s="35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0</v>
      </c>
      <c r="P119" s="35">
        <f t="shared" si="19"/>
        <v>101560</v>
      </c>
    </row>
    <row r="120" spans="1:16" s="24" customFormat="1" x14ac:dyDescent="0.2">
      <c r="A120" s="32" t="s">
        <v>229</v>
      </c>
      <c r="B120" s="32" t="s">
        <v>146</v>
      </c>
      <c r="C120" s="33" t="s">
        <v>136</v>
      </c>
      <c r="D120" s="34" t="s">
        <v>147</v>
      </c>
      <c r="E120" s="35">
        <v>5518907</v>
      </c>
      <c r="F120" s="36">
        <v>3647707</v>
      </c>
      <c r="G120" s="36">
        <v>0</v>
      </c>
      <c r="H120" s="36">
        <v>0</v>
      </c>
      <c r="I120" s="36">
        <v>1871200</v>
      </c>
      <c r="J120" s="35">
        <v>0</v>
      </c>
      <c r="K120" s="36">
        <v>0</v>
      </c>
      <c r="L120" s="36">
        <v>0</v>
      </c>
      <c r="M120" s="36">
        <v>0</v>
      </c>
      <c r="N120" s="36">
        <v>0</v>
      </c>
      <c r="O120" s="36">
        <v>0</v>
      </c>
      <c r="P120" s="35">
        <f t="shared" si="19"/>
        <v>5518907</v>
      </c>
    </row>
    <row r="121" spans="1:16" s="96" customFormat="1" ht="12" x14ac:dyDescent="0.2">
      <c r="A121" s="112"/>
      <c r="B121" s="113" t="s">
        <v>230</v>
      </c>
      <c r="C121" s="114"/>
      <c r="D121" s="115" t="s">
        <v>7</v>
      </c>
      <c r="E121" s="94">
        <v>108945343</v>
      </c>
      <c r="F121" s="94">
        <v>103671128</v>
      </c>
      <c r="G121" s="94">
        <v>50278854</v>
      </c>
      <c r="H121" s="94">
        <v>7539330</v>
      </c>
      <c r="I121" s="94">
        <v>5274215</v>
      </c>
      <c r="J121" s="94">
        <v>20287276</v>
      </c>
      <c r="K121" s="94">
        <v>1262769</v>
      </c>
      <c r="L121" s="94">
        <v>67000</v>
      </c>
      <c r="M121" s="94">
        <v>0</v>
      </c>
      <c r="N121" s="94">
        <v>19024507</v>
      </c>
      <c r="O121" s="94">
        <v>19013430</v>
      </c>
      <c r="P121" s="94">
        <f t="shared" si="19"/>
        <v>129232619</v>
      </c>
    </row>
    <row r="124" spans="1:16" x14ac:dyDescent="0.2">
      <c r="B124" s="2"/>
      <c r="I124" s="2"/>
    </row>
    <row r="125" spans="1:16" s="64" customFormat="1" ht="15" x14ac:dyDescent="0.25">
      <c r="A125" s="116" t="s">
        <v>247</v>
      </c>
      <c r="B125" s="116"/>
      <c r="C125" s="116"/>
      <c r="D125" s="116"/>
      <c r="E125" s="116"/>
      <c r="F125" s="116"/>
      <c r="G125" s="116"/>
      <c r="H125" s="116"/>
      <c r="I125" s="116"/>
    </row>
    <row r="127" spans="1:16" x14ac:dyDescent="0.2">
      <c r="A127" s="3"/>
    </row>
    <row r="128" spans="1:16" x14ac:dyDescent="0.2">
      <c r="A128" s="3"/>
    </row>
    <row r="129" spans="1:1" x14ac:dyDescent="0.2">
      <c r="A129" s="3"/>
    </row>
    <row r="130" spans="1:1" x14ac:dyDescent="0.2">
      <c r="A130" s="3"/>
    </row>
  </sheetData>
  <mergeCells count="23">
    <mergeCell ref="A125:I125"/>
    <mergeCell ref="N9:N11"/>
    <mergeCell ref="J9:J11"/>
    <mergeCell ref="K9:K11"/>
    <mergeCell ref="L9:M9"/>
    <mergeCell ref="L10:L11"/>
    <mergeCell ref="M10:M11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</mergeCells>
  <pageMargins left="0.19685039370078741" right="0.19685039370078741" top="1.1811023622047245" bottom="0.39370078740157483" header="0" footer="0"/>
  <pageSetup paperSize="9" scale="73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2018-01-15T07:01:17Z</cp:lastPrinted>
  <dcterms:created xsi:type="dcterms:W3CDTF">2017-12-29T08:59:35Z</dcterms:created>
  <dcterms:modified xsi:type="dcterms:W3CDTF">2018-01-15T07:04:01Z</dcterms:modified>
</cp:coreProperties>
</file>