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63" i="1" l="1"/>
  <c r="F10" i="1" l="1"/>
  <c r="E15" i="1"/>
  <c r="D15" i="1"/>
  <c r="C15" i="1"/>
  <c r="F31" i="1"/>
  <c r="F26" i="1" s="1"/>
  <c r="F30" i="1"/>
  <c r="F28" i="1"/>
  <c r="F27" i="1"/>
  <c r="E26" i="1"/>
  <c r="F34" i="1"/>
  <c r="F33" i="1"/>
  <c r="F32" i="1" s="1"/>
  <c r="F36" i="1"/>
  <c r="D36" i="1"/>
  <c r="D34" i="1"/>
  <c r="D33" i="1"/>
  <c r="D32" i="1" s="1"/>
  <c r="D31" i="1"/>
  <c r="D30" i="1"/>
  <c r="D28" i="1"/>
  <c r="D27" i="1"/>
  <c r="D26" i="1" s="1"/>
  <c r="F25" i="1"/>
  <c r="F24" i="1"/>
  <c r="F22" i="1"/>
  <c r="F21" i="1"/>
  <c r="F20" i="1" s="1"/>
  <c r="D25" i="1"/>
  <c r="D24" i="1"/>
  <c r="D22" i="1"/>
  <c r="D21" i="1"/>
  <c r="D20" i="1" s="1"/>
  <c r="F14" i="1"/>
  <c r="D14" i="1"/>
  <c r="F16" i="1"/>
  <c r="F15" i="1" s="1"/>
  <c r="D16" i="1"/>
  <c r="D12" i="1"/>
  <c r="D10" i="1"/>
  <c r="C26" i="1"/>
  <c r="D9" i="1" l="1"/>
  <c r="D8" i="1"/>
  <c r="E9" i="1"/>
  <c r="C9" i="1"/>
  <c r="C8" i="1" s="1"/>
  <c r="C39" i="1" s="1"/>
  <c r="E20" i="1"/>
  <c r="C20" i="1"/>
  <c r="E32" i="1"/>
  <c r="C32" i="1"/>
  <c r="D39" i="1" l="1"/>
  <c r="C46" i="1"/>
  <c r="C47" i="1" s="1"/>
  <c r="F9" i="1"/>
  <c r="F8" i="1" s="1"/>
  <c r="E8" i="1"/>
  <c r="E39" i="1" s="1"/>
  <c r="F39" i="1" s="1"/>
</calcChain>
</file>

<file path=xl/sharedStrings.xml><?xml version="1.0" encoding="utf-8"?>
<sst xmlns="http://schemas.openxmlformats.org/spreadsheetml/2006/main" count="111" uniqueCount="98">
  <si>
    <t>Структура тарифів на централізоване водопостачання та водовідведення</t>
  </si>
  <si>
    <t xml:space="preserve">                по КП "Носівка - Комунальник"</t>
  </si>
  <si>
    <t>№ п/п</t>
  </si>
  <si>
    <t>Найменування показників</t>
  </si>
  <si>
    <t>Централізоване водопостачання</t>
  </si>
  <si>
    <t>Централізоване водовідведення</t>
  </si>
  <si>
    <t>Виробнича собівартість, у тому числі:</t>
  </si>
  <si>
    <t>1.1</t>
  </si>
  <si>
    <t>прямі матеріальні витрати, у тому числі:</t>
  </si>
  <si>
    <t>електроенергія</t>
  </si>
  <si>
    <t>витрати на придбання води в інших субєктах господарювання /очищення власних стічних вод іншими субєктами господарювання</t>
  </si>
  <si>
    <t>витрати на реагенти</t>
  </si>
  <si>
    <t>матеріали, запасні частини та інші матеріальні ресурси</t>
  </si>
  <si>
    <t>1.2</t>
  </si>
  <si>
    <t>прямі витрати на оплату праці</t>
  </si>
  <si>
    <t>1.3</t>
  </si>
  <si>
    <t>інші прямі витрати, у тому числі:</t>
  </si>
  <si>
    <t>відрахування на соціальні заходи</t>
  </si>
  <si>
    <t>амортизаційні відрахування</t>
  </si>
  <si>
    <t>інші прямі витрати,</t>
  </si>
  <si>
    <t>1.4</t>
  </si>
  <si>
    <t>загальновиробничі витрати у тому числі:</t>
  </si>
  <si>
    <t>1.1.1</t>
  </si>
  <si>
    <t>1.1.2</t>
  </si>
  <si>
    <t>1.1.3</t>
  </si>
  <si>
    <t>1.1.4</t>
  </si>
  <si>
    <t>1.3.1</t>
  </si>
  <si>
    <t>1.3.2</t>
  </si>
  <si>
    <t>1.3.3</t>
  </si>
  <si>
    <t>1.3.4</t>
  </si>
  <si>
    <t>підкачка води стороннім організаціями</t>
  </si>
  <si>
    <t>витрати на оплату праці</t>
  </si>
  <si>
    <t>1.4.1</t>
  </si>
  <si>
    <t>1.4.2</t>
  </si>
  <si>
    <t>1.4.3</t>
  </si>
  <si>
    <t>1.4.4.</t>
  </si>
  <si>
    <t>1.4.5</t>
  </si>
  <si>
    <t>витрати, повязані зі сплатою податків, зборів та інших передбачених законодавством обовязкових платежів</t>
  </si>
  <si>
    <t>інші витрати</t>
  </si>
  <si>
    <t>2</t>
  </si>
  <si>
    <t>Адміністративні витрати, у тому числі:</t>
  </si>
  <si>
    <t>2.1</t>
  </si>
  <si>
    <t>2.2</t>
  </si>
  <si>
    <t>2.3</t>
  </si>
  <si>
    <t>2.4</t>
  </si>
  <si>
    <t>2.5</t>
  </si>
  <si>
    <t>3</t>
  </si>
  <si>
    <t>Витрати на збут, у тому числі:</t>
  </si>
  <si>
    <t>3.1</t>
  </si>
  <si>
    <t>3.2</t>
  </si>
  <si>
    <t>3.3</t>
  </si>
  <si>
    <t>3.4</t>
  </si>
  <si>
    <t>4</t>
  </si>
  <si>
    <t>5</t>
  </si>
  <si>
    <t>6</t>
  </si>
  <si>
    <t>7</t>
  </si>
  <si>
    <t>7.1</t>
  </si>
  <si>
    <t>7.2</t>
  </si>
  <si>
    <t>7,3</t>
  </si>
  <si>
    <t>7.4</t>
  </si>
  <si>
    <t>7.5</t>
  </si>
  <si>
    <t>8</t>
  </si>
  <si>
    <t>9</t>
  </si>
  <si>
    <t>10</t>
  </si>
  <si>
    <t>11</t>
  </si>
  <si>
    <t>12</t>
  </si>
  <si>
    <t>12.1</t>
  </si>
  <si>
    <t>12.2</t>
  </si>
  <si>
    <t>Інші операційні витрати</t>
  </si>
  <si>
    <t>Фінансові витрати</t>
  </si>
  <si>
    <t>Повна собівартість</t>
  </si>
  <si>
    <t>Розрахунковий прибуток, у тому числі:</t>
  </si>
  <si>
    <t>податок на прибуток</t>
  </si>
  <si>
    <t>дивіденди</t>
  </si>
  <si>
    <t>резервний фонд</t>
  </si>
  <si>
    <t>на розвиток виробництва</t>
  </si>
  <si>
    <t>інше використання прибутку</t>
  </si>
  <si>
    <t>Вартість централізованого водопостачання/водовідведення, тис.грн</t>
  </si>
  <si>
    <t>тис.грн. на рік</t>
  </si>
  <si>
    <t>грн./м3</t>
  </si>
  <si>
    <t>Обсяг реалізації, тис. м3</t>
  </si>
  <si>
    <t>тариф для населення</t>
  </si>
  <si>
    <t>тариф для бюджетних споживачів</t>
  </si>
  <si>
    <t>тариф для інших споживачів</t>
  </si>
  <si>
    <t>Обсяг реалізації (населення), тис.м3</t>
  </si>
  <si>
    <t>Обсяг реалізації (бюджетні та інші споживачі), тис.м3</t>
  </si>
  <si>
    <t>Водопостачання</t>
  </si>
  <si>
    <t>Водовідведення</t>
  </si>
  <si>
    <t>Електроенергія</t>
  </si>
  <si>
    <t>Витрати на заробітну плату</t>
  </si>
  <si>
    <t>Нарахування на зароб.плату</t>
  </si>
  <si>
    <t>Змінні загальновиробничі витрати</t>
  </si>
  <si>
    <t>Адмістративні</t>
  </si>
  <si>
    <t>Витрати на збут</t>
  </si>
  <si>
    <t>ПДВ</t>
  </si>
  <si>
    <t>Всього</t>
  </si>
  <si>
    <t>Адміністрація КП "Носівка - Комунальник"</t>
  </si>
  <si>
    <t>коригування статті витрат : 1.1.1 електроенергія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</si>
</sst>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2" fontId="0" fillId="0" borderId="0" xfId="0" applyNumberFormat="1" applyAlignment="1">
      <alignment wrapText="1"/>
    </xf>
    <xf numFmtId="0" fontId="0" fillId="0" borderId="1" xfId="0" applyBorder="1"/>
    <xf numFmtId="2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/>
    </xf>
    <xf numFmtId="49" fontId="0" fillId="0" borderId="1" xfId="0" applyNumberFormat="1" applyBorder="1"/>
    <xf numFmtId="0" fontId="0" fillId="0" borderId="1" xfId="0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49" fontId="1" fillId="0" borderId="1" xfId="0" applyNumberFormat="1" applyFont="1" applyBorder="1"/>
    <xf numFmtId="0" fontId="0" fillId="0" borderId="1" xfId="0" applyBorder="1" applyAlignment="1">
      <alignment horizontal="center" wrapText="1"/>
    </xf>
    <xf numFmtId="2" fontId="0" fillId="0" borderId="2" xfId="0" applyNumberForma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164" fontId="0" fillId="0" borderId="1" xfId="0" applyNumberFormat="1" applyBorder="1"/>
    <xf numFmtId="164" fontId="1" fillId="0" borderId="1" xfId="0" applyNumberFormat="1" applyFont="1" applyBorder="1"/>
    <xf numFmtId="0" fontId="1" fillId="2" borderId="1" xfId="0" applyFont="1" applyFill="1" applyBorder="1"/>
    <xf numFmtId="0" fontId="0" fillId="2" borderId="1" xfId="0" applyFill="1" applyBorder="1"/>
    <xf numFmtId="164" fontId="0" fillId="2" borderId="1" xfId="0" applyNumberFormat="1" applyFill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2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2" fontId="0" fillId="0" borderId="2" xfId="0" applyNumberForma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/>
    <xf numFmtId="0" fontId="0" fillId="0" borderId="5" xfId="0" applyBorder="1" applyAlignment="1"/>
    <xf numFmtId="2" fontId="0" fillId="0" borderId="4" xfId="0" applyNumberFormat="1" applyBorder="1" applyAlignment="1"/>
    <xf numFmtId="2" fontId="0" fillId="0" borderId="5" xfId="0" applyNumberForma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tabSelected="1" topLeftCell="A25" workbookViewId="0">
      <selection activeCell="D63" sqref="D63"/>
    </sheetView>
  </sheetViews>
  <sheetFormatPr defaultRowHeight="15" x14ac:dyDescent="0.25"/>
  <cols>
    <col min="1" max="1" width="5.140625" customWidth="1"/>
    <col min="2" max="2" width="37.7109375" customWidth="1"/>
    <col min="3" max="3" width="11.5703125" customWidth="1"/>
  </cols>
  <sheetData>
    <row r="1" spans="1:10" ht="18.75" x14ac:dyDescent="0.3">
      <c r="B1" s="1" t="s">
        <v>0</v>
      </c>
    </row>
    <row r="2" spans="1:10" ht="18.75" x14ac:dyDescent="0.3">
      <c r="B2" s="1" t="s">
        <v>1</v>
      </c>
    </row>
    <row r="3" spans="1:10" x14ac:dyDescent="0.25">
      <c r="B3" t="s">
        <v>97</v>
      </c>
    </row>
    <row r="5" spans="1:10" ht="33" customHeight="1" x14ac:dyDescent="0.25">
      <c r="A5" s="24" t="s">
        <v>2</v>
      </c>
      <c r="B5" s="12" t="s">
        <v>3</v>
      </c>
      <c r="C5" s="22" t="s">
        <v>4</v>
      </c>
      <c r="D5" s="23"/>
      <c r="E5" s="22" t="s">
        <v>5</v>
      </c>
      <c r="F5" s="23"/>
      <c r="G5" s="2"/>
      <c r="H5" s="2"/>
      <c r="I5" s="2"/>
      <c r="J5" s="2"/>
    </row>
    <row r="6" spans="1:10" ht="29.25" customHeight="1" x14ac:dyDescent="0.25">
      <c r="A6" s="25"/>
      <c r="B6" s="13"/>
      <c r="C6" s="4" t="s">
        <v>78</v>
      </c>
      <c r="D6" s="11" t="s">
        <v>79</v>
      </c>
      <c r="E6" s="4" t="s">
        <v>78</v>
      </c>
      <c r="F6" s="11" t="s">
        <v>79</v>
      </c>
      <c r="G6" s="2"/>
      <c r="H6" s="2"/>
      <c r="I6" s="2"/>
      <c r="J6" s="2"/>
    </row>
    <row r="7" spans="1:10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</row>
    <row r="8" spans="1:10" x14ac:dyDescent="0.25">
      <c r="A8" s="8">
        <v>1</v>
      </c>
      <c r="B8" s="16" t="s">
        <v>6</v>
      </c>
      <c r="C8" s="17">
        <f>C9+C14+C15+C20</f>
        <v>2195897</v>
      </c>
      <c r="D8" s="18">
        <f>D9+D14+D15+D20</f>
        <v>6.8510024272904824</v>
      </c>
      <c r="E8" s="17">
        <f>E9+E14+E15+E20</f>
        <v>495317</v>
      </c>
      <c r="F8" s="18">
        <f>F9+F14+F15+F20</f>
        <v>15.516477664306748</v>
      </c>
    </row>
    <row r="9" spans="1:10" x14ac:dyDescent="0.25">
      <c r="A9" s="10" t="s">
        <v>7</v>
      </c>
      <c r="B9" s="8" t="s">
        <v>8</v>
      </c>
      <c r="C9" s="8">
        <f>C10+C12</f>
        <v>649921</v>
      </c>
      <c r="D9" s="15">
        <f>D10+D11+D12+D13</f>
        <v>2.0276954468024035</v>
      </c>
      <c r="E9" s="8">
        <f>E10</f>
        <v>45595</v>
      </c>
      <c r="F9" s="14">
        <f>E9/E50</f>
        <v>1.4283252929014474</v>
      </c>
    </row>
    <row r="10" spans="1:10" x14ac:dyDescent="0.25">
      <c r="A10" s="6" t="s">
        <v>22</v>
      </c>
      <c r="B10" s="3" t="s">
        <v>9</v>
      </c>
      <c r="C10" s="3">
        <v>646124</v>
      </c>
      <c r="D10" s="15">
        <f>C10/C50</f>
        <v>2.0158491460804564</v>
      </c>
      <c r="E10" s="3">
        <v>45595</v>
      </c>
      <c r="F10" s="14">
        <f>E10/E50</f>
        <v>1.4283252929014474</v>
      </c>
    </row>
    <row r="11" spans="1:10" ht="60" customHeight="1" x14ac:dyDescent="0.25">
      <c r="A11" s="6" t="s">
        <v>23</v>
      </c>
      <c r="B11" s="7" t="s">
        <v>10</v>
      </c>
      <c r="C11" s="3">
        <v>0</v>
      </c>
      <c r="D11" s="14">
        <v>0</v>
      </c>
      <c r="E11" s="3">
        <v>0</v>
      </c>
      <c r="F11" s="14">
        <v>0</v>
      </c>
    </row>
    <row r="12" spans="1:10" x14ac:dyDescent="0.25">
      <c r="A12" s="6" t="s">
        <v>24</v>
      </c>
      <c r="B12" s="7" t="s">
        <v>11</v>
      </c>
      <c r="C12" s="3">
        <v>3797</v>
      </c>
      <c r="D12" s="14">
        <f>C12/C50</f>
        <v>1.1846300721947324E-2</v>
      </c>
      <c r="E12" s="3">
        <v>0</v>
      </c>
      <c r="F12" s="14">
        <v>0</v>
      </c>
    </row>
    <row r="13" spans="1:10" ht="30" x14ac:dyDescent="0.25">
      <c r="A13" s="6" t="s">
        <v>25</v>
      </c>
      <c r="B13" s="7" t="s">
        <v>12</v>
      </c>
      <c r="C13" s="3">
        <v>0</v>
      </c>
      <c r="D13" s="14">
        <v>0</v>
      </c>
      <c r="E13" s="3">
        <v>0</v>
      </c>
      <c r="F13" s="14">
        <v>0</v>
      </c>
    </row>
    <row r="14" spans="1:10" x14ac:dyDescent="0.25">
      <c r="A14" s="10" t="s">
        <v>13</v>
      </c>
      <c r="B14" s="9" t="s">
        <v>14</v>
      </c>
      <c r="C14" s="8">
        <v>788519</v>
      </c>
      <c r="D14" s="15">
        <f>C14/C50</f>
        <v>2.4601088224833241</v>
      </c>
      <c r="E14" s="8">
        <v>267810</v>
      </c>
      <c r="F14" s="15">
        <f>E14/E50</f>
        <v>8.3895119353423979</v>
      </c>
    </row>
    <row r="15" spans="1:10" x14ac:dyDescent="0.25">
      <c r="A15" s="10" t="s">
        <v>15</v>
      </c>
      <c r="B15" s="9" t="s">
        <v>16</v>
      </c>
      <c r="C15" s="8">
        <f>C16+C17</f>
        <v>173474</v>
      </c>
      <c r="D15" s="15">
        <f>D16+D19</f>
        <v>0.54122337936241505</v>
      </c>
      <c r="E15" s="8">
        <f>E16+E19</f>
        <v>58918</v>
      </c>
      <c r="F15" s="15">
        <f>F16+F19</f>
        <v>1.8456863605037279</v>
      </c>
    </row>
    <row r="16" spans="1:10" x14ac:dyDescent="0.25">
      <c r="A16" s="6" t="s">
        <v>26</v>
      </c>
      <c r="B16" s="7" t="s">
        <v>17</v>
      </c>
      <c r="C16" s="3">
        <v>173474</v>
      </c>
      <c r="D16" s="14">
        <f>C16/C50</f>
        <v>0.54122337936241505</v>
      </c>
      <c r="E16" s="3">
        <v>58918</v>
      </c>
      <c r="F16" s="14">
        <f>E16/E50</f>
        <v>1.8456863605037279</v>
      </c>
    </row>
    <row r="17" spans="1:6" x14ac:dyDescent="0.25">
      <c r="A17" s="6" t="s">
        <v>27</v>
      </c>
      <c r="B17" s="7" t="s">
        <v>18</v>
      </c>
      <c r="C17" s="3">
        <v>0</v>
      </c>
      <c r="D17" s="14">
        <v>0</v>
      </c>
      <c r="E17" s="3">
        <v>0</v>
      </c>
      <c r="F17" s="14">
        <v>0</v>
      </c>
    </row>
    <row r="18" spans="1:6" x14ac:dyDescent="0.25">
      <c r="A18" s="6" t="s">
        <v>28</v>
      </c>
      <c r="B18" s="7" t="s">
        <v>30</v>
      </c>
      <c r="C18" s="3">
        <v>0</v>
      </c>
      <c r="D18" s="14">
        <v>0</v>
      </c>
      <c r="E18" s="3">
        <v>0</v>
      </c>
      <c r="F18" s="14">
        <v>0</v>
      </c>
    </row>
    <row r="19" spans="1:6" x14ac:dyDescent="0.25">
      <c r="A19" s="6" t="s">
        <v>29</v>
      </c>
      <c r="B19" s="7" t="s">
        <v>19</v>
      </c>
      <c r="C19" s="3">
        <v>0</v>
      </c>
      <c r="D19" s="14">
        <v>0</v>
      </c>
      <c r="E19" s="3">
        <v>0</v>
      </c>
      <c r="F19" s="14">
        <v>0</v>
      </c>
    </row>
    <row r="20" spans="1:6" ht="31.5" customHeight="1" x14ac:dyDescent="0.25">
      <c r="A20" s="10" t="s">
        <v>20</v>
      </c>
      <c r="B20" s="9" t="s">
        <v>21</v>
      </c>
      <c r="C20" s="8">
        <f>C21+C22+C24+C25</f>
        <v>583983</v>
      </c>
      <c r="D20" s="15">
        <f>D21+D22+D23+D24+D25</f>
        <v>1.8219747786423397</v>
      </c>
      <c r="E20" s="8">
        <f>E21+E22+E24+E25</f>
        <v>122994</v>
      </c>
      <c r="F20" s="15">
        <f>F21+F22+F23+F24+F25</f>
        <v>3.8529540755591754</v>
      </c>
    </row>
    <row r="21" spans="1:6" x14ac:dyDescent="0.25">
      <c r="A21" s="6" t="s">
        <v>32</v>
      </c>
      <c r="B21" s="7" t="s">
        <v>31</v>
      </c>
      <c r="C21" s="3">
        <v>227155</v>
      </c>
      <c r="D21" s="14">
        <f>C21/C50</f>
        <v>0.70870330273740956</v>
      </c>
      <c r="E21" s="3">
        <v>55525</v>
      </c>
      <c r="F21" s="14">
        <f>E21/E50</f>
        <v>1.739396027817806</v>
      </c>
    </row>
    <row r="22" spans="1:6" x14ac:dyDescent="0.25">
      <c r="A22" s="6" t="s">
        <v>33</v>
      </c>
      <c r="B22" s="7" t="s">
        <v>17</v>
      </c>
      <c r="C22" s="3">
        <v>49974</v>
      </c>
      <c r="D22" s="14">
        <f>C22/C50</f>
        <v>0.15591441461116554</v>
      </c>
      <c r="E22" s="3">
        <v>12215</v>
      </c>
      <c r="F22" s="14">
        <f>E22/E50</f>
        <v>0.38265146294091851</v>
      </c>
    </row>
    <row r="23" spans="1:6" x14ac:dyDescent="0.25">
      <c r="A23" s="6" t="s">
        <v>34</v>
      </c>
      <c r="B23" s="3" t="s">
        <v>18</v>
      </c>
      <c r="C23" s="3">
        <v>0</v>
      </c>
      <c r="D23" s="14">
        <v>0</v>
      </c>
      <c r="E23" s="3">
        <v>0</v>
      </c>
      <c r="F23" s="14">
        <v>0</v>
      </c>
    </row>
    <row r="24" spans="1:6" ht="45" x14ac:dyDescent="0.25">
      <c r="A24" s="6" t="s">
        <v>35</v>
      </c>
      <c r="B24" s="7" t="s">
        <v>37</v>
      </c>
      <c r="C24" s="3">
        <v>139660</v>
      </c>
      <c r="D24" s="14">
        <f>C24/C50</f>
        <v>0.43572672078671665</v>
      </c>
      <c r="E24" s="3">
        <v>276</v>
      </c>
      <c r="F24" s="14">
        <f>E24/E50</f>
        <v>8.6460748073428975E-3</v>
      </c>
    </row>
    <row r="25" spans="1:6" x14ac:dyDescent="0.25">
      <c r="A25" s="6" t="s">
        <v>36</v>
      </c>
      <c r="B25" s="7" t="s">
        <v>38</v>
      </c>
      <c r="C25" s="3">
        <v>167194</v>
      </c>
      <c r="D25" s="14">
        <f>C25/C50</f>
        <v>0.52163034050704793</v>
      </c>
      <c r="E25" s="3">
        <v>54978</v>
      </c>
      <c r="F25" s="14">
        <f>E25/E50</f>
        <v>1.7222605099931081</v>
      </c>
    </row>
    <row r="26" spans="1:6" x14ac:dyDescent="0.25">
      <c r="A26" s="6" t="s">
        <v>39</v>
      </c>
      <c r="B26" s="9" t="s">
        <v>40</v>
      </c>
      <c r="C26" s="8">
        <f>C27+C28+C29+C30+C31</f>
        <v>523952</v>
      </c>
      <c r="D26" s="15">
        <f>D27+D28+D29+D30+D31</f>
        <v>1.6346834226667748</v>
      </c>
      <c r="E26" s="8">
        <f>E27+E28+E29+E30+E31</f>
        <v>90010</v>
      </c>
      <c r="F26" s="15">
        <f>F27+F28+F30+F31</f>
        <v>2.8196854833657037</v>
      </c>
    </row>
    <row r="27" spans="1:6" x14ac:dyDescent="0.25">
      <c r="A27" s="6" t="s">
        <v>41</v>
      </c>
      <c r="B27" s="7" t="s">
        <v>31</v>
      </c>
      <c r="C27" s="3">
        <v>376870</v>
      </c>
      <c r="D27" s="14">
        <f>C27/C50</f>
        <v>1.175800725067234</v>
      </c>
      <c r="E27" s="3">
        <v>64745</v>
      </c>
      <c r="F27" s="14">
        <f>E27/E50</f>
        <v>2.0282250485558548</v>
      </c>
    </row>
    <row r="28" spans="1:6" x14ac:dyDescent="0.25">
      <c r="A28" s="6" t="s">
        <v>42</v>
      </c>
      <c r="B28" s="7" t="s">
        <v>17</v>
      </c>
      <c r="C28" s="3">
        <v>82912</v>
      </c>
      <c r="D28" s="14">
        <f>C28/C50</f>
        <v>0.25867803146117896</v>
      </c>
      <c r="E28" s="3">
        <v>14242</v>
      </c>
      <c r="F28" s="14">
        <f>E28/E50</f>
        <v>0.44614999060209259</v>
      </c>
    </row>
    <row r="29" spans="1:6" x14ac:dyDescent="0.25">
      <c r="A29" s="6" t="s">
        <v>43</v>
      </c>
      <c r="B29" s="3" t="s">
        <v>18</v>
      </c>
      <c r="C29" s="3">
        <v>0</v>
      </c>
      <c r="D29" s="14">
        <v>0</v>
      </c>
      <c r="E29" s="3">
        <v>0</v>
      </c>
      <c r="F29" s="14">
        <v>0</v>
      </c>
    </row>
    <row r="30" spans="1:6" ht="45" x14ac:dyDescent="0.25">
      <c r="A30" s="6" t="s">
        <v>44</v>
      </c>
      <c r="B30" s="7" t="s">
        <v>37</v>
      </c>
      <c r="C30" s="3">
        <v>11144</v>
      </c>
      <c r="D30" s="14">
        <f>C30/C50</f>
        <v>3.4768284236339472E-2</v>
      </c>
      <c r="E30" s="3">
        <v>1914</v>
      </c>
      <c r="F30" s="14">
        <f>E30/E50</f>
        <v>5.9958649207443142E-2</v>
      </c>
    </row>
    <row r="31" spans="1:6" x14ac:dyDescent="0.25">
      <c r="A31" s="6" t="s">
        <v>45</v>
      </c>
      <c r="B31" s="7" t="s">
        <v>38</v>
      </c>
      <c r="C31" s="3">
        <v>53026</v>
      </c>
      <c r="D31" s="14">
        <f>C31/C50</f>
        <v>0.16543638190202234</v>
      </c>
      <c r="E31" s="3">
        <v>9109</v>
      </c>
      <c r="F31" s="14">
        <f>E31/E50</f>
        <v>0.28535179500031327</v>
      </c>
    </row>
    <row r="32" spans="1:6" x14ac:dyDescent="0.25">
      <c r="A32" s="6" t="s">
        <v>46</v>
      </c>
      <c r="B32" s="9" t="s">
        <v>47</v>
      </c>
      <c r="C32" s="8">
        <f>C33+C34+C36</f>
        <v>481307</v>
      </c>
      <c r="D32" s="15">
        <f>D33+D34+D35+D36</f>
        <v>1.5016348331783778</v>
      </c>
      <c r="E32" s="8">
        <f>E33+E34+E36</f>
        <v>113138</v>
      </c>
      <c r="F32" s="15">
        <f>F33+F34+F35+F36</f>
        <v>3.5442014911346407</v>
      </c>
    </row>
    <row r="33" spans="1:6" x14ac:dyDescent="0.25">
      <c r="A33" s="6" t="s">
        <v>48</v>
      </c>
      <c r="B33" s="7" t="s">
        <v>31</v>
      </c>
      <c r="C33" s="3">
        <v>371428</v>
      </c>
      <c r="D33" s="14">
        <f>C33/C50</f>
        <v>1.1588221713330131</v>
      </c>
      <c r="E33" s="3">
        <v>87309</v>
      </c>
      <c r="F33" s="14">
        <f>E33/E50</f>
        <v>2.7350729904141344</v>
      </c>
    </row>
    <row r="34" spans="1:6" x14ac:dyDescent="0.25">
      <c r="A34" s="6" t="s">
        <v>49</v>
      </c>
      <c r="B34" s="7" t="s">
        <v>17</v>
      </c>
      <c r="C34" s="3">
        <v>81714</v>
      </c>
      <c r="D34" s="14">
        <f>C34/C50</f>
        <v>0.25494037850755952</v>
      </c>
      <c r="E34" s="3">
        <v>19208</v>
      </c>
      <c r="F34" s="14">
        <f>E34/E50</f>
        <v>0.60171668441826953</v>
      </c>
    </row>
    <row r="35" spans="1:6" x14ac:dyDescent="0.25">
      <c r="A35" s="6" t="s">
        <v>50</v>
      </c>
      <c r="B35" s="3" t="s">
        <v>18</v>
      </c>
      <c r="C35" s="3">
        <v>0</v>
      </c>
      <c r="D35" s="14">
        <v>0</v>
      </c>
      <c r="E35" s="3">
        <v>0</v>
      </c>
      <c r="F35" s="14">
        <v>0</v>
      </c>
    </row>
    <row r="36" spans="1:6" x14ac:dyDescent="0.25">
      <c r="A36" s="6" t="s">
        <v>51</v>
      </c>
      <c r="B36" s="7" t="s">
        <v>38</v>
      </c>
      <c r="C36" s="3">
        <v>28165</v>
      </c>
      <c r="D36" s="14">
        <f>C36/C50</f>
        <v>8.787228333780521E-2</v>
      </c>
      <c r="E36" s="3">
        <v>6621</v>
      </c>
      <c r="F36" s="14">
        <f>E36/E50</f>
        <v>0.20741181630223671</v>
      </c>
    </row>
    <row r="37" spans="1:6" x14ac:dyDescent="0.25">
      <c r="A37" s="6" t="s">
        <v>52</v>
      </c>
      <c r="B37" s="7" t="s">
        <v>68</v>
      </c>
      <c r="C37" s="3">
        <v>0</v>
      </c>
      <c r="D37" s="14">
        <v>0</v>
      </c>
      <c r="E37" s="3">
        <v>0</v>
      </c>
      <c r="F37" s="14">
        <v>0</v>
      </c>
    </row>
    <row r="38" spans="1:6" x14ac:dyDescent="0.25">
      <c r="A38" s="6" t="s">
        <v>53</v>
      </c>
      <c r="B38" s="7" t="s">
        <v>69</v>
      </c>
      <c r="C38" s="3">
        <v>0</v>
      </c>
      <c r="D38" s="14">
        <v>0</v>
      </c>
      <c r="E38" s="3">
        <v>0</v>
      </c>
      <c r="F38" s="14">
        <v>0</v>
      </c>
    </row>
    <row r="39" spans="1:6" x14ac:dyDescent="0.25">
      <c r="A39" s="6" t="s">
        <v>54</v>
      </c>
      <c r="B39" s="9" t="s">
        <v>70</v>
      </c>
      <c r="C39" s="8">
        <f>C8+C26+C32</f>
        <v>3201156</v>
      </c>
      <c r="D39" s="15">
        <f>C39/C50</f>
        <v>9.9873206831356356</v>
      </c>
      <c r="E39" s="8">
        <f>E8+E26+E32</f>
        <v>698465</v>
      </c>
      <c r="F39" s="15">
        <f>E39/E50</f>
        <v>21.880364638807091</v>
      </c>
    </row>
    <row r="40" spans="1:6" x14ac:dyDescent="0.25">
      <c r="A40" s="6" t="s">
        <v>55</v>
      </c>
      <c r="B40" s="7" t="s">
        <v>71</v>
      </c>
      <c r="C40" s="3">
        <v>0</v>
      </c>
      <c r="D40" s="14">
        <v>0</v>
      </c>
      <c r="E40" s="3">
        <v>0</v>
      </c>
      <c r="F40" s="14">
        <v>0</v>
      </c>
    </row>
    <row r="41" spans="1:6" x14ac:dyDescent="0.25">
      <c r="A41" s="6" t="s">
        <v>56</v>
      </c>
      <c r="B41" s="7" t="s">
        <v>72</v>
      </c>
      <c r="C41" s="3">
        <v>0</v>
      </c>
      <c r="D41" s="14">
        <v>0</v>
      </c>
      <c r="E41" s="3">
        <v>0</v>
      </c>
      <c r="F41" s="14">
        <v>0</v>
      </c>
    </row>
    <row r="42" spans="1:6" x14ac:dyDescent="0.25">
      <c r="A42" s="6" t="s">
        <v>57</v>
      </c>
      <c r="B42" s="7" t="s">
        <v>73</v>
      </c>
      <c r="C42" s="3">
        <v>0</v>
      </c>
      <c r="D42" s="14">
        <v>0</v>
      </c>
      <c r="E42" s="3">
        <v>0</v>
      </c>
      <c r="F42" s="14">
        <v>0</v>
      </c>
    </row>
    <row r="43" spans="1:6" x14ac:dyDescent="0.25">
      <c r="A43" s="6" t="s">
        <v>58</v>
      </c>
      <c r="B43" s="7" t="s">
        <v>74</v>
      </c>
      <c r="C43" s="3">
        <v>0</v>
      </c>
      <c r="D43" s="14">
        <v>0</v>
      </c>
      <c r="E43" s="3">
        <v>0</v>
      </c>
      <c r="F43" s="14">
        <v>0</v>
      </c>
    </row>
    <row r="44" spans="1:6" x14ac:dyDescent="0.25">
      <c r="A44" s="6" t="s">
        <v>59</v>
      </c>
      <c r="B44" s="3" t="s">
        <v>75</v>
      </c>
      <c r="C44" s="3">
        <v>0</v>
      </c>
      <c r="D44" s="14">
        <v>0</v>
      </c>
      <c r="E44" s="3">
        <v>0</v>
      </c>
      <c r="F44" s="14">
        <v>0</v>
      </c>
    </row>
    <row r="45" spans="1:6" x14ac:dyDescent="0.25">
      <c r="A45" s="6" t="s">
        <v>60</v>
      </c>
      <c r="B45" s="3" t="s">
        <v>76</v>
      </c>
      <c r="C45" s="3">
        <v>0</v>
      </c>
      <c r="D45" s="14">
        <v>0</v>
      </c>
      <c r="E45" s="3">
        <v>0</v>
      </c>
      <c r="F45" s="14">
        <v>0</v>
      </c>
    </row>
    <row r="46" spans="1:6" ht="45" x14ac:dyDescent="0.25">
      <c r="A46" s="6" t="s">
        <v>61</v>
      </c>
      <c r="B46" s="7" t="s">
        <v>77</v>
      </c>
      <c r="C46" s="26">
        <f>C39</f>
        <v>3201156</v>
      </c>
      <c r="D46" s="27"/>
      <c r="E46" s="26">
        <v>698465</v>
      </c>
      <c r="F46" s="27"/>
    </row>
    <row r="47" spans="1:6" x14ac:dyDescent="0.25">
      <c r="A47" s="6" t="s">
        <v>62</v>
      </c>
      <c r="B47" s="7" t="s">
        <v>81</v>
      </c>
      <c r="C47" s="28">
        <f>C46/C50*1.2</f>
        <v>11.984784819762762</v>
      </c>
      <c r="D47" s="29"/>
      <c r="E47" s="26">
        <v>15.05</v>
      </c>
      <c r="F47" s="27"/>
    </row>
    <row r="48" spans="1:6" x14ac:dyDescent="0.25">
      <c r="A48" s="6" t="s">
        <v>63</v>
      </c>
      <c r="B48" s="7" t="s">
        <v>82</v>
      </c>
      <c r="C48" s="26">
        <v>11.98</v>
      </c>
      <c r="D48" s="27"/>
      <c r="E48" s="26">
        <v>26.26</v>
      </c>
      <c r="F48" s="27"/>
    </row>
    <row r="49" spans="1:6" x14ac:dyDescent="0.25">
      <c r="A49" s="6" t="s">
        <v>64</v>
      </c>
      <c r="B49" s="7" t="s">
        <v>83</v>
      </c>
      <c r="C49" s="26">
        <v>11.98</v>
      </c>
      <c r="D49" s="27"/>
      <c r="E49" s="26">
        <v>26.26</v>
      </c>
      <c r="F49" s="27"/>
    </row>
    <row r="50" spans="1:6" x14ac:dyDescent="0.25">
      <c r="A50" s="6" t="s">
        <v>65</v>
      </c>
      <c r="B50" s="7" t="s">
        <v>80</v>
      </c>
      <c r="C50" s="3">
        <v>320522</v>
      </c>
      <c r="D50" s="14"/>
      <c r="E50" s="3">
        <v>31922</v>
      </c>
      <c r="F50" s="14"/>
    </row>
    <row r="51" spans="1:6" x14ac:dyDescent="0.25">
      <c r="A51" s="6" t="s">
        <v>66</v>
      </c>
      <c r="B51" s="7" t="s">
        <v>84</v>
      </c>
      <c r="C51" s="26">
        <v>295770</v>
      </c>
      <c r="D51" s="27"/>
      <c r="E51" s="26">
        <v>19915</v>
      </c>
      <c r="F51" s="27"/>
    </row>
    <row r="52" spans="1:6" ht="30" x14ac:dyDescent="0.25">
      <c r="A52" s="6" t="s">
        <v>67</v>
      </c>
      <c r="B52" s="7" t="s">
        <v>85</v>
      </c>
      <c r="C52" s="26">
        <v>24752</v>
      </c>
      <c r="D52" s="27"/>
      <c r="E52" s="26">
        <v>12007</v>
      </c>
      <c r="F52" s="27"/>
    </row>
    <row r="55" spans="1:6" x14ac:dyDescent="0.25">
      <c r="B55" s="3"/>
      <c r="C55" s="3" t="s">
        <v>86</v>
      </c>
      <c r="D55" s="3"/>
      <c r="E55" s="3" t="s">
        <v>87</v>
      </c>
      <c r="F55" s="3"/>
    </row>
    <row r="56" spans="1:6" x14ac:dyDescent="0.25">
      <c r="B56" s="3" t="s">
        <v>88</v>
      </c>
      <c r="C56" s="3">
        <v>649921</v>
      </c>
      <c r="D56" s="3">
        <v>2.02</v>
      </c>
      <c r="E56" s="3">
        <v>45595</v>
      </c>
      <c r="F56" s="3">
        <v>1.43</v>
      </c>
    </row>
    <row r="57" spans="1:6" x14ac:dyDescent="0.25">
      <c r="B57" s="3" t="s">
        <v>89</v>
      </c>
      <c r="C57" s="3">
        <v>788519</v>
      </c>
      <c r="D57" s="3">
        <v>2.46</v>
      </c>
      <c r="E57" s="3">
        <v>267810</v>
      </c>
      <c r="F57" s="3">
        <v>8.39</v>
      </c>
    </row>
    <row r="58" spans="1:6" x14ac:dyDescent="0.25">
      <c r="B58" s="3" t="s">
        <v>90</v>
      </c>
      <c r="C58" s="3">
        <v>173474</v>
      </c>
      <c r="D58" s="3">
        <v>0.54</v>
      </c>
      <c r="E58" s="3">
        <v>58918</v>
      </c>
      <c r="F58" s="3">
        <v>1.85</v>
      </c>
    </row>
    <row r="59" spans="1:6" x14ac:dyDescent="0.25">
      <c r="B59" s="3" t="s">
        <v>91</v>
      </c>
      <c r="C59" s="3">
        <v>583983</v>
      </c>
      <c r="D59" s="3">
        <v>1.82</v>
      </c>
      <c r="E59" s="3">
        <v>122994</v>
      </c>
      <c r="F59" s="3">
        <v>3.85</v>
      </c>
    </row>
    <row r="60" spans="1:6" x14ac:dyDescent="0.25">
      <c r="B60" s="3" t="s">
        <v>92</v>
      </c>
      <c r="C60" s="3">
        <v>523952</v>
      </c>
      <c r="D60" s="3">
        <v>1.64</v>
      </c>
      <c r="E60" s="3">
        <v>90010</v>
      </c>
      <c r="F60" s="3">
        <v>2.82</v>
      </c>
    </row>
    <row r="61" spans="1:6" x14ac:dyDescent="0.25">
      <c r="B61" s="3" t="s">
        <v>93</v>
      </c>
      <c r="C61" s="3">
        <v>481307</v>
      </c>
      <c r="D61" s="3">
        <v>1.5</v>
      </c>
      <c r="E61" s="3">
        <v>113138</v>
      </c>
      <c r="F61" s="3">
        <v>3.54</v>
      </c>
    </row>
    <row r="62" spans="1:6" x14ac:dyDescent="0.25">
      <c r="B62" s="3" t="s">
        <v>94</v>
      </c>
      <c r="C62" s="3">
        <v>622489</v>
      </c>
      <c r="D62" s="3">
        <v>2</v>
      </c>
      <c r="E62" s="3">
        <v>139693</v>
      </c>
      <c r="F62" s="3">
        <v>4.38</v>
      </c>
    </row>
    <row r="63" spans="1:6" x14ac:dyDescent="0.25">
      <c r="B63" s="3" t="s">
        <v>95</v>
      </c>
      <c r="C63" s="3">
        <v>3734936</v>
      </c>
      <c r="D63" s="3">
        <f>SUM(D56:D62)</f>
        <v>11.98</v>
      </c>
      <c r="E63" s="3">
        <v>838158</v>
      </c>
      <c r="F63" s="3">
        <v>26.26</v>
      </c>
    </row>
    <row r="67" spans="2:2" x14ac:dyDescent="0.25">
      <c r="B67" t="s">
        <v>96</v>
      </c>
    </row>
  </sheetData>
  <mergeCells count="15">
    <mergeCell ref="C47:D47"/>
    <mergeCell ref="E47:F47"/>
    <mergeCell ref="C51:D51"/>
    <mergeCell ref="E51:F51"/>
    <mergeCell ref="C52:D52"/>
    <mergeCell ref="E52:F52"/>
    <mergeCell ref="C48:D48"/>
    <mergeCell ref="C49:D49"/>
    <mergeCell ref="E48:F48"/>
    <mergeCell ref="E49:F49"/>
    <mergeCell ref="C5:D5"/>
    <mergeCell ref="E5:F5"/>
    <mergeCell ref="A5:A6"/>
    <mergeCell ref="C46:D46"/>
    <mergeCell ref="E46:F4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28"/>
  <sheetViews>
    <sheetView workbookViewId="0">
      <selection activeCell="A2" sqref="A2:A31"/>
    </sheetView>
  </sheetViews>
  <sheetFormatPr defaultRowHeight="15" x14ac:dyDescent="0.25"/>
  <cols>
    <col min="1" max="1" width="91" customWidth="1"/>
  </cols>
  <sheetData>
    <row r="2" spans="1:1" ht="18.75" x14ac:dyDescent="0.25">
      <c r="A2" s="19"/>
    </row>
    <row r="3" spans="1:1" ht="18.75" x14ac:dyDescent="0.25">
      <c r="A3" s="20"/>
    </row>
    <row r="4" spans="1:1" ht="18.75" x14ac:dyDescent="0.25">
      <c r="A4" s="19"/>
    </row>
    <row r="5" spans="1:1" ht="18.75" x14ac:dyDescent="0.25">
      <c r="A5" s="20"/>
    </row>
    <row r="6" spans="1:1" ht="18.75" x14ac:dyDescent="0.25">
      <c r="A6" s="20"/>
    </row>
    <row r="7" spans="1:1" ht="18.75" x14ac:dyDescent="0.25">
      <c r="A7" s="20"/>
    </row>
    <row r="8" spans="1:1" ht="18.75" x14ac:dyDescent="0.25">
      <c r="A8" s="19"/>
    </row>
    <row r="9" spans="1:1" ht="18.75" x14ac:dyDescent="0.25">
      <c r="A9" s="20"/>
    </row>
    <row r="10" spans="1:1" ht="18.75" x14ac:dyDescent="0.25">
      <c r="A10" s="20"/>
    </row>
    <row r="11" spans="1:1" ht="18.75" x14ac:dyDescent="0.25">
      <c r="A11" s="20"/>
    </row>
    <row r="12" spans="1:1" ht="18.75" x14ac:dyDescent="0.25">
      <c r="A12" s="20"/>
    </row>
    <row r="13" spans="1:1" ht="18.75" x14ac:dyDescent="0.25">
      <c r="A13" s="20"/>
    </row>
    <row r="14" spans="1:1" ht="29.25" customHeight="1" x14ac:dyDescent="0.25">
      <c r="A14" s="20"/>
    </row>
    <row r="15" spans="1:1" ht="18.75" x14ac:dyDescent="0.25">
      <c r="A15" s="20"/>
    </row>
    <row r="16" spans="1:1" ht="18.75" x14ac:dyDescent="0.25">
      <c r="A16" s="20"/>
    </row>
    <row r="17" spans="1:1" ht="18.75" x14ac:dyDescent="0.25">
      <c r="A17" s="20"/>
    </row>
    <row r="18" spans="1:1" ht="18.75" x14ac:dyDescent="0.25">
      <c r="A18" s="20"/>
    </row>
    <row r="19" spans="1:1" ht="18.75" x14ac:dyDescent="0.25">
      <c r="A19" s="20"/>
    </row>
    <row r="20" spans="1:1" ht="18.75" x14ac:dyDescent="0.25">
      <c r="A20" s="20"/>
    </row>
    <row r="21" spans="1:1" ht="18.75" x14ac:dyDescent="0.25">
      <c r="A21" s="20"/>
    </row>
    <row r="22" spans="1:1" ht="18.75" x14ac:dyDescent="0.25">
      <c r="A22" s="20"/>
    </row>
    <row r="23" spans="1:1" ht="18.75" x14ac:dyDescent="0.25">
      <c r="A23" s="20"/>
    </row>
    <row r="24" spans="1:1" ht="18.75" x14ac:dyDescent="0.25">
      <c r="A24" s="20"/>
    </row>
    <row r="25" spans="1:1" ht="18.75" x14ac:dyDescent="0.25">
      <c r="A25" s="20"/>
    </row>
    <row r="26" spans="1:1" ht="18.75" x14ac:dyDescent="0.25">
      <c r="A26" s="20"/>
    </row>
    <row r="27" spans="1:1" ht="18.75" x14ac:dyDescent="0.25">
      <c r="A27" s="21"/>
    </row>
    <row r="28" spans="1:1" ht="18.75" x14ac:dyDescent="0.25">
      <c r="A28" s="21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2018-12-14T13:21:18Z</dcterms:modified>
</cp:coreProperties>
</file>