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E122" i="1"/>
  <c r="F122" i="1"/>
  <c r="C122" i="1"/>
  <c r="L120" i="1"/>
  <c r="K120" i="1"/>
  <c r="D120" i="1"/>
  <c r="E120" i="1"/>
  <c r="F120" i="1"/>
  <c r="G120" i="1"/>
  <c r="H120" i="1"/>
  <c r="I120" i="1"/>
  <c r="J120" i="1"/>
  <c r="C120" i="1"/>
  <c r="L121" i="1"/>
  <c r="L118" i="1"/>
  <c r="K121" i="1"/>
  <c r="D104" i="1"/>
  <c r="E104" i="1"/>
  <c r="F104" i="1"/>
  <c r="C104" i="1"/>
  <c r="K108" i="1"/>
  <c r="L108" i="1"/>
  <c r="D99" i="1" l="1"/>
  <c r="E99" i="1"/>
  <c r="F99" i="1"/>
  <c r="C99" i="1"/>
  <c r="K102" i="1"/>
  <c r="K101" i="1"/>
  <c r="L102" i="1"/>
  <c r="L100" i="1"/>
  <c r="K100" i="1"/>
  <c r="L97" i="1"/>
  <c r="K97" i="1"/>
  <c r="L50" i="1"/>
  <c r="K50" i="1"/>
  <c r="L117" i="1" l="1"/>
  <c r="L106" i="1"/>
  <c r="K106" i="1"/>
  <c r="L101" i="1"/>
  <c r="L99" i="1"/>
  <c r="D85" i="1"/>
  <c r="E85" i="1"/>
  <c r="F85" i="1"/>
  <c r="C85" i="1"/>
  <c r="D53" i="1"/>
  <c r="E53" i="1"/>
  <c r="F53" i="1"/>
  <c r="C53" i="1"/>
  <c r="K56" i="1"/>
  <c r="L56" i="1"/>
  <c r="I56" i="1"/>
  <c r="J56" i="1"/>
  <c r="D49" i="1"/>
  <c r="E49" i="1"/>
  <c r="F49" i="1"/>
  <c r="C49" i="1"/>
  <c r="K99" i="1" l="1"/>
  <c r="L51" i="1"/>
  <c r="K51" i="1"/>
  <c r="I52" i="1"/>
  <c r="J52" i="1"/>
  <c r="K52" i="1"/>
  <c r="L52" i="1"/>
  <c r="L25" i="1" l="1"/>
  <c r="K25" i="1"/>
  <c r="D96" i="1" l="1"/>
  <c r="E96" i="1"/>
  <c r="F96" i="1"/>
  <c r="C96" i="1"/>
  <c r="D116" i="1"/>
  <c r="E116" i="1"/>
  <c r="F116" i="1"/>
  <c r="C116" i="1"/>
  <c r="K117" i="1"/>
  <c r="L113" i="1"/>
  <c r="K112" i="1"/>
  <c r="K113" i="1"/>
  <c r="K110" i="1"/>
  <c r="L110" i="1"/>
  <c r="K111" i="1"/>
  <c r="D91" i="1"/>
  <c r="E91" i="1"/>
  <c r="F91" i="1"/>
  <c r="C91" i="1"/>
  <c r="L94" i="1"/>
  <c r="K94" i="1"/>
  <c r="D76" i="1"/>
  <c r="E76" i="1"/>
  <c r="F76" i="1"/>
  <c r="C76" i="1"/>
  <c r="L81" i="1"/>
  <c r="K81" i="1"/>
  <c r="D70" i="1"/>
  <c r="E70" i="1"/>
  <c r="F70" i="1"/>
  <c r="C70" i="1"/>
  <c r="L74" i="1"/>
  <c r="K74" i="1"/>
  <c r="D63" i="1"/>
  <c r="E63" i="1"/>
  <c r="F63" i="1"/>
  <c r="C63" i="1"/>
  <c r="D58" i="1"/>
  <c r="E58" i="1"/>
  <c r="F58" i="1"/>
  <c r="C58" i="1"/>
  <c r="K62" i="1"/>
  <c r="L62" i="1"/>
  <c r="I62" i="1"/>
  <c r="J62" i="1"/>
  <c r="G58" i="1"/>
  <c r="H58" i="1"/>
  <c r="D44" i="1"/>
  <c r="E44" i="1"/>
  <c r="F44" i="1"/>
  <c r="C44" i="1"/>
  <c r="D37" i="1"/>
  <c r="E37" i="1"/>
  <c r="F37" i="1"/>
  <c r="C37" i="1"/>
  <c r="K43" i="1"/>
  <c r="L43" i="1"/>
  <c r="I43" i="1"/>
  <c r="J43" i="1"/>
  <c r="D24" i="1"/>
  <c r="E24" i="1"/>
  <c r="F24" i="1"/>
  <c r="C24" i="1"/>
  <c r="K28" i="1"/>
  <c r="L28" i="1"/>
  <c r="I28" i="1"/>
  <c r="J28" i="1"/>
  <c r="I25" i="1"/>
  <c r="J25" i="1"/>
  <c r="D16" i="1"/>
  <c r="E16" i="1"/>
  <c r="F16" i="1"/>
  <c r="C16" i="1"/>
  <c r="K22" i="1"/>
  <c r="L22" i="1"/>
  <c r="I22" i="1"/>
  <c r="J22" i="1"/>
  <c r="D8" i="1"/>
  <c r="E8" i="1"/>
  <c r="F8" i="1"/>
  <c r="C8" i="1"/>
  <c r="K12" i="1"/>
  <c r="L12" i="1"/>
  <c r="E125" i="1" l="1"/>
  <c r="F125" i="1"/>
  <c r="F127" i="1" s="1"/>
  <c r="D125" i="1"/>
  <c r="D127" i="1" s="1"/>
  <c r="C125" i="1"/>
  <c r="C127" i="1" s="1"/>
  <c r="L126" i="1"/>
  <c r="K126" i="1"/>
  <c r="K118" i="1"/>
  <c r="L116" i="1"/>
  <c r="K114" i="1"/>
  <c r="L114" i="1"/>
  <c r="L104" i="1"/>
  <c r="K115" i="1"/>
  <c r="L115" i="1"/>
  <c r="K107" i="1"/>
  <c r="L107" i="1"/>
  <c r="K109" i="1"/>
  <c r="L109" i="1"/>
  <c r="L105" i="1"/>
  <c r="K105" i="1"/>
  <c r="K95" i="1"/>
  <c r="K93" i="1"/>
  <c r="L92" i="1"/>
  <c r="K92" i="1"/>
  <c r="L85" i="1"/>
  <c r="L90" i="1"/>
  <c r="K90" i="1"/>
  <c r="L89" i="1"/>
  <c r="K89" i="1"/>
  <c r="K88" i="1"/>
  <c r="L76" i="1"/>
  <c r="K84" i="1"/>
  <c r="K80" i="1"/>
  <c r="L80" i="1"/>
  <c r="K79" i="1"/>
  <c r="K78" i="1"/>
  <c r="L127" i="1" l="1"/>
  <c r="K127" i="1"/>
  <c r="L125" i="1"/>
  <c r="K125" i="1"/>
  <c r="K91" i="1"/>
  <c r="K116" i="1"/>
  <c r="L91" i="1"/>
  <c r="K104" i="1"/>
  <c r="K85" i="1"/>
  <c r="K76" i="1"/>
  <c r="L77" i="1"/>
  <c r="K77" i="1"/>
  <c r="L75" i="1"/>
  <c r="K75" i="1"/>
  <c r="L73" i="1"/>
  <c r="K73" i="1"/>
  <c r="K72" i="1"/>
  <c r="L71" i="1"/>
  <c r="K71" i="1"/>
  <c r="E119" i="1" l="1"/>
  <c r="L70" i="1"/>
  <c r="K70" i="1"/>
  <c r="D68" i="1"/>
  <c r="D123" i="1" s="1"/>
  <c r="E68" i="1"/>
  <c r="F68" i="1"/>
  <c r="C68" i="1"/>
  <c r="L9" i="1"/>
  <c r="L10" i="1"/>
  <c r="L11" i="1"/>
  <c r="L13" i="1"/>
  <c r="L14" i="1"/>
  <c r="L15" i="1"/>
  <c r="L16" i="1"/>
  <c r="L17" i="1"/>
  <c r="L18" i="1"/>
  <c r="L19" i="1"/>
  <c r="L20" i="1"/>
  <c r="L21" i="1"/>
  <c r="L23" i="1"/>
  <c r="L24" i="1"/>
  <c r="L26" i="1"/>
  <c r="L27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4" i="1"/>
  <c r="L45" i="1"/>
  <c r="L46" i="1"/>
  <c r="L47" i="1"/>
  <c r="L48" i="1"/>
  <c r="L49" i="1"/>
  <c r="L53" i="1"/>
  <c r="L54" i="1"/>
  <c r="L55" i="1"/>
  <c r="L57" i="1"/>
  <c r="L58" i="1"/>
  <c r="L59" i="1"/>
  <c r="L60" i="1"/>
  <c r="L63" i="1"/>
  <c r="L64" i="1"/>
  <c r="L65" i="1"/>
  <c r="L66" i="1"/>
  <c r="L8" i="1"/>
  <c r="K9" i="1"/>
  <c r="K10" i="1"/>
  <c r="K11" i="1"/>
  <c r="K13" i="1"/>
  <c r="K14" i="1"/>
  <c r="K15" i="1"/>
  <c r="K16" i="1"/>
  <c r="K17" i="1"/>
  <c r="K18" i="1"/>
  <c r="K19" i="1"/>
  <c r="K20" i="1"/>
  <c r="K21" i="1"/>
  <c r="K23" i="1"/>
  <c r="K24" i="1"/>
  <c r="K26" i="1"/>
  <c r="K27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4" i="1"/>
  <c r="K45" i="1"/>
  <c r="K46" i="1"/>
  <c r="K47" i="1"/>
  <c r="K48" i="1"/>
  <c r="K49" i="1"/>
  <c r="K53" i="1"/>
  <c r="K54" i="1"/>
  <c r="K55" i="1"/>
  <c r="K57" i="1"/>
  <c r="K58" i="1"/>
  <c r="K59" i="1"/>
  <c r="K60" i="1"/>
  <c r="K63" i="1"/>
  <c r="K64" i="1"/>
  <c r="K65" i="1"/>
  <c r="K66" i="1"/>
  <c r="K8" i="1"/>
  <c r="I8" i="1"/>
  <c r="J8" i="1"/>
  <c r="I9" i="1"/>
  <c r="J9" i="1"/>
  <c r="I10" i="1"/>
  <c r="J10" i="1"/>
  <c r="I11" i="1"/>
  <c r="J11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3" i="1"/>
  <c r="J23" i="1"/>
  <c r="I24" i="1"/>
  <c r="J24" i="1"/>
  <c r="I26" i="1"/>
  <c r="J26" i="1"/>
  <c r="I27" i="1"/>
  <c r="J27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4" i="1"/>
  <c r="J44" i="1"/>
  <c r="I45" i="1"/>
  <c r="J45" i="1"/>
  <c r="I46" i="1"/>
  <c r="J46" i="1"/>
  <c r="I47" i="1"/>
  <c r="J47" i="1"/>
  <c r="I48" i="1"/>
  <c r="J48" i="1"/>
  <c r="I49" i="1"/>
  <c r="J49" i="1"/>
  <c r="I53" i="1"/>
  <c r="J53" i="1"/>
  <c r="I54" i="1"/>
  <c r="J54" i="1"/>
  <c r="I55" i="1"/>
  <c r="J55" i="1"/>
  <c r="I57" i="1"/>
  <c r="J57" i="1"/>
  <c r="I59" i="1"/>
  <c r="J59" i="1"/>
  <c r="I60" i="1"/>
  <c r="J60" i="1"/>
  <c r="I61" i="1"/>
  <c r="J61" i="1"/>
  <c r="I63" i="1"/>
  <c r="J63" i="1"/>
  <c r="I64" i="1"/>
  <c r="J64" i="1"/>
  <c r="I65" i="1"/>
  <c r="J65" i="1"/>
  <c r="I66" i="1"/>
  <c r="J66" i="1"/>
  <c r="I58" i="1" l="1"/>
  <c r="J58" i="1"/>
  <c r="E123" i="1"/>
  <c r="C123" i="1"/>
  <c r="L68" i="1"/>
  <c r="F123" i="1"/>
  <c r="K122" i="1"/>
  <c r="L122" i="1"/>
  <c r="K68" i="1"/>
  <c r="K123" i="1" l="1"/>
  <c r="L123" i="1"/>
</calcChain>
</file>

<file path=xl/sharedStrings.xml><?xml version="1.0" encoding="utf-8"?>
<sst xmlns="http://schemas.openxmlformats.org/spreadsheetml/2006/main" count="255" uniqueCount="189">
  <si>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</si>
  <si>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</si>
  <si>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</si>
  <si>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</si>
  <si>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</si>
  <si>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</si>
  <si>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</si>
  <si>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</si>
  <si>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</si>
  <si>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</si>
  <si>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</si>
  <si>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</si>
  <si>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</si>
  <si>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</si>
  <si>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</si>
  <si>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</si>
  <si>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</si>
  <si>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</si>
  <si>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</si>
  <si>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</si>
  <si>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</si>
  <si>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</si>
  <si>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</si>
  <si>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</si>
  <si>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</si>
  <si>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</si>
  <si>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</si>
  <si>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</si>
  <si>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</si>
  <si>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</si>
  <si>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</si>
  <si>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</si>
  <si>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</si>
  <si>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</si>
  <si>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</si>
  <si>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</si>
  <si>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</si>
  <si>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</si>
  <si>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</si>
  <si>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</si>
  <si>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</si>
  <si>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</si>
  <si>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</si>
  <si>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</si>
  <si>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</si>
  <si>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</si>
  <si>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</si>
  <si>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</si>
  <si>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</si>
  <si>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</si>
  <si>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</si>
  <si>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</si>
  <si>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</si>
  <si>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</si>
  <si>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</si>
  <si>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</si>
  <si>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</si>
  <si>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</si>
  <si>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</si>
  <si>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</si>
  <si>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</si>
  <si>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</si>
  <si>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</si>
  <si>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</si>
  <si>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</si>
  <si>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</si>
  <si>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</si>
  <si>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</si>
  <si>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</si>
  <si>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</si>
  <si>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</si>
  <si>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</si>
  <si>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</si>
  <si>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</si>
  <si>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</si>
  <si>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</si>
  <si>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</si>
  <si>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</si>
  <si>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</si>
  <si>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</si>
  <si>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</si>
  <si>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</si>
  <si>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</si>
  <si>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</si>
  <si>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</si>
  <si>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</si>
  <si>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</si>
  <si>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</si>
  <si>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</si>
  <si>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</si>
  <si>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</si>
  <si>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</si>
  <si>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</si>
  <si>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</si>
  <si>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</si>
  <si>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</si>
  <si>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</si>
  <si>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</si>
  <si>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</si>
  <si>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</si>
  <si>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</si>
  <si>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</si>
  <si>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</si>
  <si>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</si>
  <si>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</si>
  <si>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</si>
  <si>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</si>
  <si>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</si>
  <si>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</si>
  <si>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</si>
  <si>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</si>
  <si>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</si>
  <si>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</si>
  <si>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</si>
  <si>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</si>
  <si>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</si>
  <si>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</si>
  <si>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</si>
  <si>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</si>
  <si>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</si>
  <si>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</si>
  <si>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</si>
  <si>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</si>
  <si>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</si>
  <si>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</si>
  <si>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</si>
  <si>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</si>
  <si>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</si>
  <si>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</si>
  <si>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</si>
  <si>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</si>
  <si>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</si>
  <si>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</si>
  <si>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</si>
  <si>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</si>
  <si>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</si>
  <si>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</si>
  <si>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</si>
  <si>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</si>
  <si>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</si>
  <si>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</si>
  <si>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</si>
  <si>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</si>
  <si>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</si>
  <si>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</si>
  <si>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</si>
  <si>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</si>
  <si>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</si>
  <si>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</si>
  <si>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0610180</t>
  </si>
  <si>
    <t>0611162</t>
  </si>
  <si>
    <t>Інші програми та заходи у сфері освіти</t>
  </si>
  <si>
    <t>Заходи державної політики з питань дітей та їх соціального захисту</t>
  </si>
  <si>
    <t>Надання пільг окремим категоріям громадян з оплати послуг зв"язку</t>
  </si>
  <si>
    <t>0813032</t>
  </si>
  <si>
    <t>0113112</t>
  </si>
  <si>
    <t>3718230</t>
  </si>
  <si>
    <t>Інші заходи громадського порядку та безпеки</t>
  </si>
  <si>
    <t>Керівництво і управління у відповідній сфері у містах (місті Києві), селищах, селах, об`єднаних територіальних громадах (бюджет розвитку)</t>
  </si>
  <si>
    <t>Надання спеціальної освіти школами естетичного виховання (музичними, художніми, хореографічними, театральними, хоровими, мистецькими) (власні находження)</t>
  </si>
  <si>
    <t>Забезпечення діяльності палаців i будинків культури, клубів, центрів дозвілля та iнших клубних закладів (бюджет розвитку)</t>
  </si>
  <si>
    <t>Забезпечення діяльності палаців i будинків культури, клубів, центрів дозвілля та iнших клубних закладів (власні надходження)</t>
  </si>
  <si>
    <t>Фізична культура і спорт</t>
  </si>
  <si>
    <t>0117362</t>
  </si>
  <si>
    <t>0117367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</si>
  <si>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</si>
  <si>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</si>
  <si>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0617363</t>
  </si>
  <si>
    <t>0617325</t>
  </si>
  <si>
    <t>Будівництво споруд, установ та закладів фізичної культури і спорту</t>
  </si>
  <si>
    <t>Утримання та навчально-тренувальна робота комунальних дитячо-юнацьких спортивних шкіл (власні надходження)</t>
  </si>
  <si>
    <t>0116012</t>
  </si>
  <si>
    <t>Забезпечення діяльності з виробництва, транспортування, постачання теплової енергії</t>
  </si>
  <si>
    <t>0116013</t>
  </si>
  <si>
    <t>Забезпечення діяльності з виробництва, транспортування, постачання теплової енергії</t>
  </si>
  <si>
    <t>Забезпечення діяльності водопровідно-каналізаційного господарства</t>
  </si>
  <si>
    <t>0117350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</si>
  <si>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</si>
  <si>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  (бюджет розвитку)</t>
  </si>
  <si>
    <t>Утримання та навчально-тренувальна робота комунальних дитячо-юнацьких спортивних шкіл (бюджет розвитку)</t>
  </si>
  <si>
    <t>Утримання та забезпечення діяльності центрів соціальних служб для сім`ї, дітей та молоді (бюджет розвитку)</t>
  </si>
  <si>
    <t>0116011</t>
  </si>
  <si>
    <t>Експлуатація та технічне обслуговування житлового фонду</t>
  </si>
  <si>
    <t>Проект</t>
  </si>
  <si>
    <t>Виконання міського бюджету за  2018 рік</t>
  </si>
  <si>
    <t>0114082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</si>
  <si>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</si>
  <si>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Субвенція з місцевого бюджету на співфінансування інвестиційних проектів</t>
  </si>
  <si>
    <t>до рішення  виконкому  міської ради від          2018 року "Про звіт про виконання міського бюджету за 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</si>
</sst>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4" borderId="1" xfId="0" quotePrefix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5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5" fillId="0" borderId="1" xfId="0" applyNumberFormat="1" applyFont="1" applyBorder="1"/>
    <xf numFmtId="0" fontId="5" fillId="0" borderId="1" xfId="0" applyFont="1" applyBorder="1"/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wrapText="1"/>
    </xf>
    <xf numFmtId="49" fontId="4" fillId="5" borderId="1" xfId="0" applyNumberFormat="1" applyFont="1" applyFill="1" applyBorder="1"/>
    <xf numFmtId="0" fontId="4" fillId="5" borderId="1" xfId="0" applyFont="1" applyFill="1" applyBorder="1"/>
    <xf numFmtId="2" fontId="0" fillId="0" borderId="1" xfId="0" applyNumberFormat="1" applyBorder="1"/>
    <xf numFmtId="165" fontId="4" fillId="4" borderId="1" xfId="0" applyNumberFormat="1" applyFont="1" applyFill="1" applyBorder="1" applyAlignment="1">
      <alignment vertical="center" wrapText="1"/>
    </xf>
    <xf numFmtId="165" fontId="4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/>
    </xf>
    <xf numFmtId="164" fontId="6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4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5" fillId="0" borderId="0" xfId="0" applyFont="1"/>
    <xf numFmtId="165" fontId="5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5" fillId="0" borderId="1" xfId="0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vertical="center" wrapText="1"/>
    </xf>
    <xf numFmtId="49" fontId="5" fillId="0" borderId="1" xfId="0" quotePrefix="1" applyNumberFormat="1" applyFont="1" applyBorder="1" applyAlignment="1">
      <alignment horizontal="left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4" fillId="5" borderId="1" xfId="0" quotePrefix="1" applyFont="1" applyFill="1" applyBorder="1" applyAlignment="1">
      <alignment horizontal="left" vertical="center" wrapText="1"/>
    </xf>
    <xf numFmtId="0" fontId="1" fillId="5" borderId="1" xfId="0" applyFont="1" applyFill="1" applyBorder="1"/>
    <xf numFmtId="2" fontId="1" fillId="5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49" fontId="5" fillId="3" borderId="1" xfId="0" quotePrefix="1" applyNumberFormat="1" applyFont="1" applyFill="1" applyBorder="1" applyAlignment="1">
      <alignment vertical="center" wrapText="1"/>
    </xf>
    <xf numFmtId="49" fontId="4" fillId="5" borderId="1" xfId="0" quotePrefix="1" applyNumberFormat="1" applyFont="1" applyFill="1" applyBorder="1" applyAlignment="1">
      <alignment vertical="center" wrapText="1"/>
    </xf>
    <xf numFmtId="165" fontId="0" fillId="0" borderId="0" xfId="0" applyNumberFormat="1"/>
    <xf numFmtId="1" fontId="1" fillId="5" borderId="1" xfId="0" applyNumberFormat="1" applyFont="1" applyFill="1" applyBorder="1" applyAlignment="1">
      <alignment vertical="center"/>
    </xf>
    <xf numFmtId="1" fontId="1" fillId="4" borderId="1" xfId="0" applyNumberFormat="1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4" fillId="5" borderId="1" xfId="0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 applyAlignment="1">
      <alignment vertical="center" wrapText="1"/>
    </xf>
    <xf numFmtId="0" fontId="1" fillId="3" borderId="1" xfId="0" applyFont="1" applyFill="1" applyBorder="1"/>
    <xf numFmtId="0" fontId="0" fillId="3" borderId="1" xfId="0" applyFill="1" applyBorder="1"/>
    <xf numFmtId="0" fontId="1" fillId="0" borderId="0" xfId="0" applyFont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0" fontId="0" fillId="3" borderId="1" xfId="0" applyFont="1" applyFill="1" applyBorder="1" applyAlignment="1"/>
    <xf numFmtId="165" fontId="0" fillId="3" borderId="1" xfId="0" applyNumberFormat="1" applyFont="1" applyFill="1" applyBorder="1" applyAlignment="1"/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/>
    <xf numFmtId="2" fontId="1" fillId="5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9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2"/>
  <sheetViews>
    <sheetView tabSelected="1" workbookViewId="0">
      <selection activeCell="B4" sqref="B4:F4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94" t="s">
        <v>104</v>
      </c>
      <c r="L1" s="94"/>
    </row>
    <row r="2" spans="1:12" ht="28.5" customHeight="1" x14ac:dyDescent="0.3">
      <c r="A2" s="3"/>
      <c r="B2" s="2"/>
      <c r="C2" s="2"/>
      <c r="D2" s="2"/>
      <c r="E2" s="2"/>
      <c r="F2" s="95" t="s">
        <v>188</v>
      </c>
      <c r="G2" s="95"/>
      <c r="H2" s="95"/>
      <c r="I2" s="95"/>
      <c r="J2" s="95"/>
      <c r="K2" s="95"/>
      <c r="L2" s="95"/>
    </row>
    <row r="3" spans="1:12" x14ac:dyDescent="0.2">
      <c r="A3" s="2"/>
      <c r="B3" s="84" t="s">
        <v>183</v>
      </c>
      <c r="C3" s="2"/>
      <c r="D3" s="2"/>
      <c r="E3" s="2"/>
      <c r="F3" s="95"/>
      <c r="G3" s="95"/>
      <c r="H3" s="95"/>
      <c r="I3" s="95"/>
      <c r="J3" s="95"/>
      <c r="K3" s="95"/>
      <c r="L3" s="95"/>
    </row>
    <row r="4" spans="1:12" ht="20.25" customHeight="1" x14ac:dyDescent="0.2">
      <c r="B4" s="96" t="s">
        <v>184</v>
      </c>
      <c r="C4" s="96"/>
      <c r="D4" s="96"/>
      <c r="E4" s="96"/>
      <c r="F4" s="96"/>
      <c r="J4" s="1" t="s">
        <v>0</v>
      </c>
    </row>
    <row r="5" spans="1:12" s="2" customFormat="1" ht="51" x14ac:dyDescent="0.2">
      <c r="A5" s="4" t="s">
        <v>1</v>
      </c>
      <c r="B5" s="4" t="s">
        <v>105</v>
      </c>
      <c r="C5" s="4" t="s">
        <v>2</v>
      </c>
      <c r="D5" s="4" t="s">
        <v>3</v>
      </c>
      <c r="E5" s="4" t="s">
        <v>4</v>
      </c>
      <c r="F5" s="4" t="s">
        <v>108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109</v>
      </c>
      <c r="L5" s="4" t="s">
        <v>110</v>
      </c>
    </row>
    <row r="6" spans="1:12" s="2" customFormat="1" ht="22.5" customHeight="1" x14ac:dyDescent="0.2">
      <c r="A6" s="5"/>
      <c r="B6" s="5" t="s">
        <v>107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2" customFormat="1" ht="19.5" customHeight="1" x14ac:dyDescent="0.2">
      <c r="A7" s="5"/>
      <c r="B7" s="5" t="s">
        <v>106</v>
      </c>
      <c r="C7" s="13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 x14ac:dyDescent="0.2">
      <c r="A8" s="6" t="s">
        <v>9</v>
      </c>
      <c r="B8" s="7" t="s">
        <v>10</v>
      </c>
      <c r="C8" s="81">
        <f>C9+C10+C11+C13+C14+C15+C12</f>
        <v>13857671</v>
      </c>
      <c r="D8" s="81">
        <f t="shared" ref="D8:F8" si="0">D9+D10+D11+D13+D14+D15+D12</f>
        <v>13857671</v>
      </c>
      <c r="E8" s="8">
        <f t="shared" si="0"/>
        <v>0</v>
      </c>
      <c r="F8" s="81">
        <f t="shared" si="0"/>
        <v>13719192.17</v>
      </c>
      <c r="G8" s="8">
        <v>2097</v>
      </c>
      <c r="H8" s="8">
        <v>0</v>
      </c>
      <c r="I8" s="8" t="e">
        <f>D8-#REF!</f>
        <v>#REF!</v>
      </c>
      <c r="J8" s="8" t="e">
        <f>C8-#REF!</f>
        <v>#REF!</v>
      </c>
      <c r="K8" s="8">
        <f>(F8/C8)*100</f>
        <v>99.000706323595068</v>
      </c>
      <c r="L8" s="8">
        <f>(F8/D8)*100</f>
        <v>99.000706323595068</v>
      </c>
    </row>
    <row r="9" spans="1:12" ht="51" x14ac:dyDescent="0.2">
      <c r="A9" s="9" t="s">
        <v>11</v>
      </c>
      <c r="B9" s="10" t="s">
        <v>12</v>
      </c>
      <c r="C9" s="57">
        <v>10186117</v>
      </c>
      <c r="D9" s="57">
        <v>10186117</v>
      </c>
      <c r="E9" s="11">
        <v>0</v>
      </c>
      <c r="F9" s="57">
        <v>10093797.4</v>
      </c>
      <c r="G9" s="11">
        <v>0.6</v>
      </c>
      <c r="H9" s="11">
        <v>0</v>
      </c>
      <c r="I9" s="11" t="e">
        <f>D9-#REF!</f>
        <v>#REF!</v>
      </c>
      <c r="J9" s="11" t="e">
        <f>C9-#REF!</f>
        <v>#REF!</v>
      </c>
      <c r="K9" s="22">
        <f t="shared" ref="K9:K70" si="1">(F9/C9)*100</f>
        <v>99.093672299267723</v>
      </c>
      <c r="L9" s="22">
        <f t="shared" ref="L9:L70" si="2">(F9/D9)*100</f>
        <v>99.093672299267723</v>
      </c>
    </row>
    <row r="10" spans="1:12" ht="15.75" customHeight="1" x14ac:dyDescent="0.2">
      <c r="A10" s="9" t="s">
        <v>13</v>
      </c>
      <c r="B10" s="10" t="s">
        <v>14</v>
      </c>
      <c r="C10" s="57">
        <v>681744</v>
      </c>
      <c r="D10" s="57">
        <v>681744</v>
      </c>
      <c r="E10" s="11">
        <v>0</v>
      </c>
      <c r="F10" s="57">
        <v>642377.37</v>
      </c>
      <c r="G10" s="11">
        <v>2096.4</v>
      </c>
      <c r="H10" s="11">
        <v>0</v>
      </c>
      <c r="I10" s="11" t="e">
        <f>D10-#REF!</f>
        <v>#REF!</v>
      </c>
      <c r="J10" s="11" t="e">
        <f>C10-#REF!</f>
        <v>#REF!</v>
      </c>
      <c r="K10" s="22">
        <f t="shared" si="1"/>
        <v>94.225599345208749</v>
      </c>
      <c r="L10" s="22">
        <f t="shared" si="2"/>
        <v>94.225599345208749</v>
      </c>
    </row>
    <row r="11" spans="1:12" ht="32.25" customHeight="1" x14ac:dyDescent="0.2">
      <c r="A11" s="9" t="s">
        <v>15</v>
      </c>
      <c r="B11" s="10" t="s">
        <v>16</v>
      </c>
      <c r="C11" s="57">
        <v>765110</v>
      </c>
      <c r="D11" s="57">
        <v>765110</v>
      </c>
      <c r="E11" s="11">
        <v>0</v>
      </c>
      <c r="F11" s="57">
        <v>761747.72</v>
      </c>
      <c r="G11" s="11">
        <v>0</v>
      </c>
      <c r="H11" s="11">
        <v>0</v>
      </c>
      <c r="I11" s="11" t="e">
        <f>D11-#REF!</f>
        <v>#REF!</v>
      </c>
      <c r="J11" s="11" t="e">
        <f>C11-#REF!</f>
        <v>#REF!</v>
      </c>
      <c r="K11" s="22">
        <f t="shared" si="1"/>
        <v>99.560549463475837</v>
      </c>
      <c r="L11" s="22">
        <f t="shared" si="2"/>
        <v>99.560549463475837</v>
      </c>
    </row>
    <row r="12" spans="1:12" ht="17.25" customHeight="1" x14ac:dyDescent="0.2">
      <c r="A12" s="9" t="s">
        <v>149</v>
      </c>
      <c r="B12" s="10" t="s">
        <v>14</v>
      </c>
      <c r="C12" s="57">
        <v>16960</v>
      </c>
      <c r="D12" s="57">
        <v>16960</v>
      </c>
      <c r="E12" s="11"/>
      <c r="F12" s="57">
        <v>16959.36</v>
      </c>
      <c r="G12" s="11"/>
      <c r="H12" s="11"/>
      <c r="I12" s="11"/>
      <c r="J12" s="11"/>
      <c r="K12" s="22">
        <f t="shared" si="1"/>
        <v>99.996226415094341</v>
      </c>
      <c r="L12" s="22">
        <f t="shared" si="2"/>
        <v>99.996226415094341</v>
      </c>
    </row>
    <row r="13" spans="1:12" ht="36.75" customHeight="1" x14ac:dyDescent="0.2">
      <c r="A13" s="9" t="s">
        <v>17</v>
      </c>
      <c r="B13" s="10" t="s">
        <v>16</v>
      </c>
      <c r="C13" s="57">
        <v>570300</v>
      </c>
      <c r="D13" s="57">
        <v>570300</v>
      </c>
      <c r="E13" s="11">
        <v>0</v>
      </c>
      <c r="F13" s="57">
        <v>566972.44999999995</v>
      </c>
      <c r="G13" s="11">
        <v>0</v>
      </c>
      <c r="H13" s="11">
        <v>0</v>
      </c>
      <c r="I13" s="11" t="e">
        <f>D13-#REF!</f>
        <v>#REF!</v>
      </c>
      <c r="J13" s="11" t="e">
        <f>C13-#REF!</f>
        <v>#REF!</v>
      </c>
      <c r="K13" s="22">
        <f t="shared" si="1"/>
        <v>99.416526389619492</v>
      </c>
      <c r="L13" s="22">
        <f t="shared" si="2"/>
        <v>99.416526389619492</v>
      </c>
    </row>
    <row r="14" spans="1:12" ht="30.75" customHeight="1" x14ac:dyDescent="0.2">
      <c r="A14" s="9" t="s">
        <v>18</v>
      </c>
      <c r="B14" s="10" t="s">
        <v>16</v>
      </c>
      <c r="C14" s="57">
        <v>482600</v>
      </c>
      <c r="D14" s="57">
        <v>482600</v>
      </c>
      <c r="E14" s="11">
        <v>0</v>
      </c>
      <c r="F14" s="57">
        <v>482501.55</v>
      </c>
      <c r="G14" s="11">
        <v>0</v>
      </c>
      <c r="H14" s="11">
        <v>0</v>
      </c>
      <c r="I14" s="11" t="e">
        <f>D14-#REF!</f>
        <v>#REF!</v>
      </c>
      <c r="J14" s="11" t="e">
        <f>C14-#REF!</f>
        <v>#REF!</v>
      </c>
      <c r="K14" s="22">
        <f t="shared" si="1"/>
        <v>99.979600082884375</v>
      </c>
      <c r="L14" s="22">
        <f t="shared" si="2"/>
        <v>99.979600082884375</v>
      </c>
    </row>
    <row r="15" spans="1:12" ht="30.75" customHeight="1" x14ac:dyDescent="0.2">
      <c r="A15" s="9" t="s">
        <v>19</v>
      </c>
      <c r="B15" s="10" t="s">
        <v>16</v>
      </c>
      <c r="C15" s="57">
        <v>1154840</v>
      </c>
      <c r="D15" s="57">
        <v>1154840</v>
      </c>
      <c r="E15" s="11">
        <v>0</v>
      </c>
      <c r="F15" s="57">
        <v>1154836.32</v>
      </c>
      <c r="G15" s="11">
        <v>0</v>
      </c>
      <c r="H15" s="11">
        <v>0</v>
      </c>
      <c r="I15" s="11" t="e">
        <f>D15-#REF!</f>
        <v>#REF!</v>
      </c>
      <c r="J15" s="11" t="e">
        <f>C15-#REF!</f>
        <v>#REF!</v>
      </c>
      <c r="K15" s="22">
        <f t="shared" si="1"/>
        <v>99.999681341138171</v>
      </c>
      <c r="L15" s="22">
        <f t="shared" si="2"/>
        <v>99.999681341138171</v>
      </c>
    </row>
    <row r="16" spans="1:12" ht="21.75" customHeight="1" x14ac:dyDescent="0.2">
      <c r="A16" s="6" t="s">
        <v>20</v>
      </c>
      <c r="B16" s="7" t="s">
        <v>21</v>
      </c>
      <c r="C16" s="81">
        <f>C17+C18+C19+C20+C21+C22+C23</f>
        <v>75585773</v>
      </c>
      <c r="D16" s="81">
        <f t="shared" ref="D16:F16" si="3">D17+D18+D19+D20+D21+D22+D23</f>
        <v>75585773</v>
      </c>
      <c r="E16" s="8">
        <f t="shared" si="3"/>
        <v>0</v>
      </c>
      <c r="F16" s="81">
        <f t="shared" si="3"/>
        <v>74898267.890000001</v>
      </c>
      <c r="G16" s="8">
        <v>1953584.2600000002</v>
      </c>
      <c r="H16" s="8">
        <v>2216649.7000000002</v>
      </c>
      <c r="I16" s="8" t="e">
        <f>D16-#REF!</f>
        <v>#REF!</v>
      </c>
      <c r="J16" s="8" t="e">
        <f>C16-#REF!</f>
        <v>#REF!</v>
      </c>
      <c r="K16" s="8">
        <f t="shared" si="1"/>
        <v>99.090430536444998</v>
      </c>
      <c r="L16" s="8">
        <f t="shared" si="2"/>
        <v>99.090430536444998</v>
      </c>
    </row>
    <row r="17" spans="1:12" x14ac:dyDescent="0.2">
      <c r="A17" s="9" t="s">
        <v>22</v>
      </c>
      <c r="B17" s="10" t="s">
        <v>23</v>
      </c>
      <c r="C17" s="57">
        <v>8397933</v>
      </c>
      <c r="D17" s="57">
        <v>8397933</v>
      </c>
      <c r="E17" s="11">
        <v>0</v>
      </c>
      <c r="F17" s="57">
        <v>8360314.4400000004</v>
      </c>
      <c r="G17" s="11">
        <v>60.09</v>
      </c>
      <c r="H17" s="11">
        <v>60.09</v>
      </c>
      <c r="I17" s="11" t="e">
        <f>D17-#REF!</f>
        <v>#REF!</v>
      </c>
      <c r="J17" s="11" t="e">
        <f>C17-#REF!</f>
        <v>#REF!</v>
      </c>
      <c r="K17" s="22">
        <f t="shared" si="1"/>
        <v>99.552049772247528</v>
      </c>
      <c r="L17" s="22">
        <f t="shared" si="2"/>
        <v>99.552049772247528</v>
      </c>
    </row>
    <row r="18" spans="1:12" ht="51" x14ac:dyDescent="0.2">
      <c r="A18" s="9" t="s">
        <v>24</v>
      </c>
      <c r="B18" s="10" t="s">
        <v>25</v>
      </c>
      <c r="C18" s="57">
        <v>58398622</v>
      </c>
      <c r="D18" s="57">
        <v>58398622</v>
      </c>
      <c r="E18" s="11">
        <v>0</v>
      </c>
      <c r="F18" s="57">
        <v>57970532.109999999</v>
      </c>
      <c r="G18" s="11">
        <v>1953410.87</v>
      </c>
      <c r="H18" s="11">
        <v>2216476.41</v>
      </c>
      <c r="I18" s="11" t="e">
        <f>D18-#REF!</f>
        <v>#REF!</v>
      </c>
      <c r="J18" s="11" t="e">
        <f>C18-#REF!</f>
        <v>#REF!</v>
      </c>
      <c r="K18" s="22">
        <f t="shared" si="1"/>
        <v>99.266952069519718</v>
      </c>
      <c r="L18" s="22">
        <f t="shared" si="2"/>
        <v>99.266952069519718</v>
      </c>
    </row>
    <row r="19" spans="1:12" ht="25.5" x14ac:dyDescent="0.2">
      <c r="A19" s="9" t="s">
        <v>26</v>
      </c>
      <c r="B19" s="10" t="s">
        <v>27</v>
      </c>
      <c r="C19" s="57">
        <v>2332923</v>
      </c>
      <c r="D19" s="57">
        <v>2332923</v>
      </c>
      <c r="E19" s="11">
        <v>0</v>
      </c>
      <c r="F19" s="57">
        <v>2329382.67</v>
      </c>
      <c r="G19" s="11">
        <v>113.2</v>
      </c>
      <c r="H19" s="11">
        <v>113.2</v>
      </c>
      <c r="I19" s="11" t="e">
        <f>D19-#REF!</f>
        <v>#REF!</v>
      </c>
      <c r="J19" s="11" t="e">
        <f>C19-#REF!</f>
        <v>#REF!</v>
      </c>
      <c r="K19" s="22">
        <f t="shared" si="1"/>
        <v>99.848244884207489</v>
      </c>
      <c r="L19" s="22">
        <f t="shared" si="2"/>
        <v>99.848244884207489</v>
      </c>
    </row>
    <row r="20" spans="1:12" x14ac:dyDescent="0.2">
      <c r="A20" s="9" t="s">
        <v>28</v>
      </c>
      <c r="B20" s="10" t="s">
        <v>29</v>
      </c>
      <c r="C20" s="57">
        <v>632500</v>
      </c>
      <c r="D20" s="57">
        <v>632500</v>
      </c>
      <c r="E20" s="11">
        <v>0</v>
      </c>
      <c r="F20" s="57">
        <v>629737.24</v>
      </c>
      <c r="G20" s="11">
        <v>0.1</v>
      </c>
      <c r="H20" s="11">
        <v>0</v>
      </c>
      <c r="I20" s="11" t="e">
        <f>D20-#REF!</f>
        <v>#REF!</v>
      </c>
      <c r="J20" s="11" t="e">
        <f>C20-#REF!</f>
        <v>#REF!</v>
      </c>
      <c r="K20" s="22">
        <f t="shared" si="1"/>
        <v>99.563199999999995</v>
      </c>
      <c r="L20" s="22">
        <f t="shared" si="2"/>
        <v>99.563199999999995</v>
      </c>
    </row>
    <row r="21" spans="1:12" x14ac:dyDescent="0.2">
      <c r="A21" s="9" t="s">
        <v>30</v>
      </c>
      <c r="B21" s="10" t="s">
        <v>31</v>
      </c>
      <c r="C21" s="57">
        <v>2341477</v>
      </c>
      <c r="D21" s="57">
        <v>2341477</v>
      </c>
      <c r="E21" s="11">
        <v>0</v>
      </c>
      <c r="F21" s="57">
        <v>2239262.9</v>
      </c>
      <c r="G21" s="11">
        <v>0</v>
      </c>
      <c r="H21" s="11">
        <v>0</v>
      </c>
      <c r="I21" s="11" t="e">
        <f>D21-#REF!</f>
        <v>#REF!</v>
      </c>
      <c r="J21" s="11" t="e">
        <f>C21-#REF!</f>
        <v>#REF!</v>
      </c>
      <c r="K21" s="22">
        <f t="shared" si="1"/>
        <v>95.634631474065301</v>
      </c>
      <c r="L21" s="22">
        <f t="shared" si="2"/>
        <v>95.634631474065301</v>
      </c>
    </row>
    <row r="22" spans="1:12" x14ac:dyDescent="0.2">
      <c r="A22" s="9" t="s">
        <v>150</v>
      </c>
      <c r="B22" s="10" t="s">
        <v>151</v>
      </c>
      <c r="C22" s="57">
        <v>96169</v>
      </c>
      <c r="D22" s="57">
        <v>96169</v>
      </c>
      <c r="E22" s="11"/>
      <c r="F22" s="57">
        <v>96167.8</v>
      </c>
      <c r="G22" s="11"/>
      <c r="H22" s="11"/>
      <c r="I22" s="11" t="e">
        <f>D22-#REF!</f>
        <v>#REF!</v>
      </c>
      <c r="J22" s="11" t="e">
        <f>C22-#REF!</f>
        <v>#REF!</v>
      </c>
      <c r="K22" s="22">
        <f t="shared" si="1"/>
        <v>99.998752196653811</v>
      </c>
      <c r="L22" s="22">
        <f t="shared" si="2"/>
        <v>99.998752196653811</v>
      </c>
    </row>
    <row r="23" spans="1:12" ht="38.25" x14ac:dyDescent="0.2">
      <c r="A23" s="9" t="s">
        <v>32</v>
      </c>
      <c r="B23" s="10" t="s">
        <v>33</v>
      </c>
      <c r="C23" s="57">
        <v>3386149</v>
      </c>
      <c r="D23" s="57">
        <v>3386149</v>
      </c>
      <c r="E23" s="11">
        <v>0</v>
      </c>
      <c r="F23" s="57">
        <v>3272870.73</v>
      </c>
      <c r="G23" s="11">
        <v>0</v>
      </c>
      <c r="H23" s="11">
        <v>0</v>
      </c>
      <c r="I23" s="11" t="e">
        <f>D23-#REF!</f>
        <v>#REF!</v>
      </c>
      <c r="J23" s="11" t="e">
        <f>C23-#REF!</f>
        <v>#REF!</v>
      </c>
      <c r="K23" s="22">
        <f t="shared" si="1"/>
        <v>96.654657842876972</v>
      </c>
      <c r="L23" s="22">
        <f t="shared" si="2"/>
        <v>96.654657842876972</v>
      </c>
    </row>
    <row r="24" spans="1:12" ht="19.5" customHeight="1" x14ac:dyDescent="0.2">
      <c r="A24" s="6" t="s">
        <v>34</v>
      </c>
      <c r="B24" s="7" t="s">
        <v>35</v>
      </c>
      <c r="C24" s="81">
        <f>C25+C26+C27+C28+C29+C30+C31+C32+C33+C34+C35+C36</f>
        <v>5798765</v>
      </c>
      <c r="D24" s="81">
        <f t="shared" ref="D24:F24" si="4">D25+D26+D27+D28+D29+D30+D31+D32+D33+D34+D35+D36</f>
        <v>5798765</v>
      </c>
      <c r="E24" s="8">
        <f t="shared" si="4"/>
        <v>0</v>
      </c>
      <c r="F24" s="81">
        <f t="shared" si="4"/>
        <v>5741843.0900000008</v>
      </c>
      <c r="G24" s="12">
        <v>0</v>
      </c>
      <c r="H24" s="12">
        <v>0</v>
      </c>
      <c r="I24" s="12" t="e">
        <f>D24-#REF!</f>
        <v>#REF!</v>
      </c>
      <c r="J24" s="12" t="e">
        <f>C24-#REF!</f>
        <v>#REF!</v>
      </c>
      <c r="K24" s="8">
        <f t="shared" si="1"/>
        <v>99.018378740990556</v>
      </c>
      <c r="L24" s="8">
        <f t="shared" si="2"/>
        <v>99.018378740990556</v>
      </c>
    </row>
    <row r="25" spans="1:12" ht="22.5" customHeight="1" x14ac:dyDescent="0.2">
      <c r="A25" s="68" t="s">
        <v>155</v>
      </c>
      <c r="B25" s="65" t="s">
        <v>152</v>
      </c>
      <c r="C25" s="66">
        <v>24000</v>
      </c>
      <c r="D25" s="66">
        <v>24000</v>
      </c>
      <c r="E25" s="22"/>
      <c r="F25" s="66">
        <v>22022</v>
      </c>
      <c r="G25" s="22"/>
      <c r="H25" s="22"/>
      <c r="I25" s="22" t="e">
        <f>D25-#REF!</f>
        <v>#REF!</v>
      </c>
      <c r="J25" s="22" t="e">
        <f>C25-#REF!</f>
        <v>#REF!</v>
      </c>
      <c r="K25" s="22">
        <f t="shared" si="1"/>
        <v>91.758333333333326</v>
      </c>
      <c r="L25" s="22">
        <f t="shared" si="2"/>
        <v>91.758333333333326</v>
      </c>
    </row>
    <row r="26" spans="1:12" ht="18" customHeight="1" x14ac:dyDescent="0.2">
      <c r="A26" s="9" t="s">
        <v>36</v>
      </c>
      <c r="B26" s="10" t="s">
        <v>37</v>
      </c>
      <c r="C26" s="57">
        <v>22000</v>
      </c>
      <c r="D26" s="57">
        <v>22000</v>
      </c>
      <c r="E26" s="11">
        <v>0</v>
      </c>
      <c r="F26" s="57">
        <v>10843.96</v>
      </c>
      <c r="G26" s="11">
        <v>0</v>
      </c>
      <c r="H26" s="11">
        <v>0</v>
      </c>
      <c r="I26" s="11" t="e">
        <f>D26-#REF!</f>
        <v>#REF!</v>
      </c>
      <c r="J26" s="11" t="e">
        <f>C26-#REF!</f>
        <v>#REF!</v>
      </c>
      <c r="K26" s="22">
        <f t="shared" si="1"/>
        <v>49.290727272727267</v>
      </c>
      <c r="L26" s="22">
        <f t="shared" si="2"/>
        <v>49.290727272727267</v>
      </c>
    </row>
    <row r="27" spans="1:12" ht="51" x14ac:dyDescent="0.2">
      <c r="A27" s="9" t="s">
        <v>38</v>
      </c>
      <c r="B27" s="10" t="s">
        <v>39</v>
      </c>
      <c r="C27" s="57">
        <v>109956</v>
      </c>
      <c r="D27" s="57">
        <v>109956</v>
      </c>
      <c r="E27" s="11">
        <v>0</v>
      </c>
      <c r="F27" s="57">
        <v>109956</v>
      </c>
      <c r="G27" s="11">
        <v>0</v>
      </c>
      <c r="H27" s="11">
        <v>0</v>
      </c>
      <c r="I27" s="11" t="e">
        <f>D27-#REF!</f>
        <v>#REF!</v>
      </c>
      <c r="J27" s="11" t="e">
        <f>C27-#REF!</f>
        <v>#REF!</v>
      </c>
      <c r="K27" s="22">
        <f t="shared" si="1"/>
        <v>100</v>
      </c>
      <c r="L27" s="22">
        <f t="shared" si="2"/>
        <v>100</v>
      </c>
    </row>
    <row r="28" spans="1:12" ht="25.5" x14ac:dyDescent="0.2">
      <c r="A28" s="67" t="s">
        <v>154</v>
      </c>
      <c r="B28" s="10" t="s">
        <v>153</v>
      </c>
      <c r="C28" s="57">
        <v>74200</v>
      </c>
      <c r="D28" s="57">
        <v>74200</v>
      </c>
      <c r="E28" s="11"/>
      <c r="F28" s="57">
        <v>56879.88</v>
      </c>
      <c r="G28" s="11"/>
      <c r="H28" s="11"/>
      <c r="I28" s="11" t="e">
        <f>D28-#REF!</f>
        <v>#REF!</v>
      </c>
      <c r="J28" s="11" t="e">
        <f>C28-#REF!</f>
        <v>#REF!</v>
      </c>
      <c r="K28" s="22">
        <f t="shared" si="1"/>
        <v>76.657520215633426</v>
      </c>
      <c r="L28" s="22">
        <f t="shared" si="2"/>
        <v>76.657520215633426</v>
      </c>
    </row>
    <row r="29" spans="1:12" ht="25.5" x14ac:dyDescent="0.2">
      <c r="A29" s="9" t="s">
        <v>40</v>
      </c>
      <c r="B29" s="10" t="s">
        <v>41</v>
      </c>
      <c r="C29" s="57">
        <v>590700</v>
      </c>
      <c r="D29" s="57">
        <v>590700</v>
      </c>
      <c r="E29" s="11">
        <v>0</v>
      </c>
      <c r="F29" s="57">
        <v>582722.28</v>
      </c>
      <c r="G29" s="11">
        <v>0</v>
      </c>
      <c r="H29" s="11">
        <v>0</v>
      </c>
      <c r="I29" s="11" t="e">
        <f>D29-#REF!</f>
        <v>#REF!</v>
      </c>
      <c r="J29" s="11" t="e">
        <f>C29-#REF!</f>
        <v>#REF!</v>
      </c>
      <c r="K29" s="22">
        <f t="shared" si="1"/>
        <v>98.649446419502283</v>
      </c>
      <c r="L29" s="22">
        <f t="shared" si="2"/>
        <v>98.649446419502283</v>
      </c>
    </row>
    <row r="30" spans="1:12" ht="25.5" x14ac:dyDescent="0.2">
      <c r="A30" s="9" t="s">
        <v>42</v>
      </c>
      <c r="B30" s="10" t="s">
        <v>43</v>
      </c>
      <c r="C30" s="57">
        <v>120000</v>
      </c>
      <c r="D30" s="57">
        <v>120000</v>
      </c>
      <c r="E30" s="11">
        <v>0</v>
      </c>
      <c r="F30" s="57">
        <v>119999.63</v>
      </c>
      <c r="G30" s="11">
        <v>0</v>
      </c>
      <c r="H30" s="11">
        <v>0</v>
      </c>
      <c r="I30" s="11" t="e">
        <f>D30-#REF!</f>
        <v>#REF!</v>
      </c>
      <c r="J30" s="11" t="e">
        <f>C30-#REF!</f>
        <v>#REF!</v>
      </c>
      <c r="K30" s="22">
        <f t="shared" si="1"/>
        <v>99.999691666666664</v>
      </c>
      <c r="L30" s="22">
        <f t="shared" si="2"/>
        <v>99.999691666666664</v>
      </c>
    </row>
    <row r="31" spans="1:12" ht="45.75" customHeight="1" x14ac:dyDescent="0.2">
      <c r="A31" s="9" t="s">
        <v>44</v>
      </c>
      <c r="B31" s="10" t="s">
        <v>45</v>
      </c>
      <c r="C31" s="57">
        <v>3302309</v>
      </c>
      <c r="D31" s="57">
        <v>3302309</v>
      </c>
      <c r="E31" s="11">
        <v>0</v>
      </c>
      <c r="F31" s="57">
        <v>3289145.31</v>
      </c>
      <c r="G31" s="11">
        <v>0</v>
      </c>
      <c r="H31" s="11">
        <v>0</v>
      </c>
      <c r="I31" s="11" t="e">
        <f>D31-#REF!</f>
        <v>#REF!</v>
      </c>
      <c r="J31" s="11" t="e">
        <f>C31-#REF!</f>
        <v>#REF!</v>
      </c>
      <c r="K31" s="22">
        <f t="shared" si="1"/>
        <v>99.60137921678438</v>
      </c>
      <c r="L31" s="22">
        <f t="shared" si="2"/>
        <v>99.60137921678438</v>
      </c>
    </row>
    <row r="32" spans="1:12" ht="25.5" x14ac:dyDescent="0.2">
      <c r="A32" s="9" t="s">
        <v>46</v>
      </c>
      <c r="B32" s="10" t="s">
        <v>47</v>
      </c>
      <c r="C32" s="57">
        <v>606820</v>
      </c>
      <c r="D32" s="57">
        <v>606820</v>
      </c>
      <c r="E32" s="11">
        <v>0</v>
      </c>
      <c r="F32" s="57">
        <v>603720.72</v>
      </c>
      <c r="G32" s="11">
        <v>0</v>
      </c>
      <c r="H32" s="11">
        <v>0</v>
      </c>
      <c r="I32" s="11" t="e">
        <f>D32-#REF!</f>
        <v>#REF!</v>
      </c>
      <c r="J32" s="11" t="e">
        <f>C32-#REF!</f>
        <v>#REF!</v>
      </c>
      <c r="K32" s="22">
        <f t="shared" si="1"/>
        <v>99.48925875877525</v>
      </c>
      <c r="L32" s="22">
        <f t="shared" si="2"/>
        <v>99.48925875877525</v>
      </c>
    </row>
    <row r="33" spans="1:12" ht="51" x14ac:dyDescent="0.2">
      <c r="A33" s="9" t="s">
        <v>48</v>
      </c>
      <c r="B33" s="10" t="s">
        <v>49</v>
      </c>
      <c r="C33" s="57">
        <v>19000</v>
      </c>
      <c r="D33" s="57">
        <v>19000</v>
      </c>
      <c r="E33" s="11">
        <v>0</v>
      </c>
      <c r="F33" s="57">
        <v>18334.28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22">
        <f t="shared" si="1"/>
        <v>96.496210526315778</v>
      </c>
      <c r="L33" s="22">
        <f t="shared" si="2"/>
        <v>96.496210526315778</v>
      </c>
    </row>
    <row r="34" spans="1:12" ht="38.25" x14ac:dyDescent="0.2">
      <c r="A34" s="9" t="s">
        <v>50</v>
      </c>
      <c r="B34" s="10" t="s">
        <v>51</v>
      </c>
      <c r="C34" s="57">
        <v>50000</v>
      </c>
      <c r="D34" s="57">
        <v>50000</v>
      </c>
      <c r="E34" s="11">
        <v>0</v>
      </c>
      <c r="F34" s="57">
        <v>50000</v>
      </c>
      <c r="G34" s="11">
        <v>0</v>
      </c>
      <c r="H34" s="11">
        <v>0</v>
      </c>
      <c r="I34" s="11" t="e">
        <f>D34-#REF!</f>
        <v>#REF!</v>
      </c>
      <c r="J34" s="11" t="e">
        <f>C34-#REF!</f>
        <v>#REF!</v>
      </c>
      <c r="K34" s="22">
        <f t="shared" si="1"/>
        <v>100</v>
      </c>
      <c r="L34" s="22">
        <f t="shared" si="2"/>
        <v>100</v>
      </c>
    </row>
    <row r="35" spans="1:12" ht="29.25" customHeight="1" x14ac:dyDescent="0.2">
      <c r="A35" s="9" t="s">
        <v>52</v>
      </c>
      <c r="B35" s="10" t="s">
        <v>53</v>
      </c>
      <c r="C35" s="57">
        <v>438280</v>
      </c>
      <c r="D35" s="57">
        <v>438280</v>
      </c>
      <c r="E35" s="11">
        <v>0</v>
      </c>
      <c r="F35" s="57">
        <v>437584.98</v>
      </c>
      <c r="G35" s="11">
        <v>0</v>
      </c>
      <c r="H35" s="11">
        <v>0</v>
      </c>
      <c r="I35" s="11" t="e">
        <f>D35-#REF!</f>
        <v>#REF!</v>
      </c>
      <c r="J35" s="11" t="e">
        <f>C35-#REF!</f>
        <v>#REF!</v>
      </c>
      <c r="K35" s="22">
        <f t="shared" si="1"/>
        <v>99.841421009400378</v>
      </c>
      <c r="L35" s="22">
        <f t="shared" si="2"/>
        <v>99.841421009400378</v>
      </c>
    </row>
    <row r="36" spans="1:12" ht="29.25" customHeight="1" x14ac:dyDescent="0.2">
      <c r="A36" s="9" t="s">
        <v>54</v>
      </c>
      <c r="B36" s="10" t="s">
        <v>55</v>
      </c>
      <c r="C36" s="57">
        <v>441500</v>
      </c>
      <c r="D36" s="57">
        <v>441500</v>
      </c>
      <c r="E36" s="11">
        <v>0</v>
      </c>
      <c r="F36" s="57">
        <v>440634.05</v>
      </c>
      <c r="G36" s="11">
        <v>0</v>
      </c>
      <c r="H36" s="11">
        <v>0</v>
      </c>
      <c r="I36" s="11" t="e">
        <f>D36-#REF!</f>
        <v>#REF!</v>
      </c>
      <c r="J36" s="11" t="e">
        <f>C36-#REF!</f>
        <v>#REF!</v>
      </c>
      <c r="K36" s="22">
        <f t="shared" si="1"/>
        <v>99.803861834654583</v>
      </c>
      <c r="L36" s="22">
        <f t="shared" si="2"/>
        <v>99.803861834654583</v>
      </c>
    </row>
    <row r="37" spans="1:12" ht="23.25" customHeight="1" x14ac:dyDescent="0.2">
      <c r="A37" s="6" t="s">
        <v>56</v>
      </c>
      <c r="B37" s="7" t="s">
        <v>57</v>
      </c>
      <c r="C37" s="81">
        <f>C38+C39+C40+C41+C42+C43</f>
        <v>5491886</v>
      </c>
      <c r="D37" s="81">
        <f t="shared" ref="D37:F37" si="5">D38+D39+D40+D41+D42+D43</f>
        <v>5491886</v>
      </c>
      <c r="E37" s="8">
        <f t="shared" si="5"/>
        <v>0</v>
      </c>
      <c r="F37" s="81">
        <f t="shared" si="5"/>
        <v>5291094.5999999996</v>
      </c>
      <c r="G37" s="12">
        <v>0</v>
      </c>
      <c r="H37" s="12">
        <v>0</v>
      </c>
      <c r="I37" s="12" t="e">
        <f>D37-#REF!</f>
        <v>#REF!</v>
      </c>
      <c r="J37" s="12" t="e">
        <f>C37-#REF!</f>
        <v>#REF!</v>
      </c>
      <c r="K37" s="8">
        <f t="shared" si="1"/>
        <v>96.343853459449079</v>
      </c>
      <c r="L37" s="8">
        <f t="shared" si="2"/>
        <v>96.343853459449079</v>
      </c>
    </row>
    <row r="38" spans="1:12" ht="19.5" customHeight="1" x14ac:dyDescent="0.2">
      <c r="A38" s="9" t="s">
        <v>58</v>
      </c>
      <c r="B38" s="10" t="s">
        <v>59</v>
      </c>
      <c r="C38" s="57">
        <v>1475667</v>
      </c>
      <c r="D38" s="57">
        <v>1475667</v>
      </c>
      <c r="E38" s="11">
        <v>0</v>
      </c>
      <c r="F38" s="57">
        <v>1425555.64</v>
      </c>
      <c r="G38" s="11">
        <v>0</v>
      </c>
      <c r="H38" s="11">
        <v>0</v>
      </c>
      <c r="I38" s="11" t="e">
        <f>D38-#REF!</f>
        <v>#REF!</v>
      </c>
      <c r="J38" s="11" t="e">
        <f>C38-#REF!</f>
        <v>#REF!</v>
      </c>
      <c r="K38" s="22">
        <f t="shared" si="1"/>
        <v>96.604155273513598</v>
      </c>
      <c r="L38" s="22">
        <f t="shared" si="2"/>
        <v>96.604155273513598</v>
      </c>
    </row>
    <row r="39" spans="1:12" ht="17.25" customHeight="1" x14ac:dyDescent="0.2">
      <c r="A39" s="9" t="s">
        <v>60</v>
      </c>
      <c r="B39" s="10" t="s">
        <v>61</v>
      </c>
      <c r="C39" s="57">
        <v>93190</v>
      </c>
      <c r="D39" s="57">
        <v>93190</v>
      </c>
      <c r="E39" s="11">
        <v>0</v>
      </c>
      <c r="F39" s="57">
        <v>88998.69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22">
        <f t="shared" si="1"/>
        <v>95.502403691383194</v>
      </c>
      <c r="L39" s="22">
        <f t="shared" si="2"/>
        <v>95.502403691383194</v>
      </c>
    </row>
    <row r="40" spans="1:12" ht="26.25" customHeight="1" x14ac:dyDescent="0.2">
      <c r="A40" s="9" t="s">
        <v>62</v>
      </c>
      <c r="B40" s="10" t="s">
        <v>63</v>
      </c>
      <c r="C40" s="57">
        <v>3372482</v>
      </c>
      <c r="D40" s="57">
        <v>3372482</v>
      </c>
      <c r="E40" s="11">
        <v>0</v>
      </c>
      <c r="F40" s="57">
        <v>3248921.17</v>
      </c>
      <c r="G40" s="11">
        <v>0</v>
      </c>
      <c r="H40" s="11">
        <v>0</v>
      </c>
      <c r="I40" s="11" t="e">
        <f>D40-#REF!</f>
        <v>#REF!</v>
      </c>
      <c r="J40" s="11" t="e">
        <f>C40-#REF!</f>
        <v>#REF!</v>
      </c>
      <c r="K40" s="22">
        <f t="shared" si="1"/>
        <v>96.336204907839388</v>
      </c>
      <c r="L40" s="22">
        <f t="shared" si="2"/>
        <v>96.336204907839388</v>
      </c>
    </row>
    <row r="41" spans="1:12" ht="25.5" x14ac:dyDescent="0.2">
      <c r="A41" s="9" t="s">
        <v>64</v>
      </c>
      <c r="B41" s="10" t="s">
        <v>65</v>
      </c>
      <c r="C41" s="57">
        <v>266707</v>
      </c>
      <c r="D41" s="57">
        <v>266707</v>
      </c>
      <c r="E41" s="11">
        <v>0</v>
      </c>
      <c r="F41" s="57">
        <v>251640.7</v>
      </c>
      <c r="G41" s="11">
        <v>0</v>
      </c>
      <c r="H41" s="11">
        <v>0</v>
      </c>
      <c r="I41" s="11" t="e">
        <f>D41-#REF!</f>
        <v>#REF!</v>
      </c>
      <c r="J41" s="11" t="e">
        <f>C41-#REF!</f>
        <v>#REF!</v>
      </c>
      <c r="K41" s="22">
        <f t="shared" si="1"/>
        <v>94.350991912473248</v>
      </c>
      <c r="L41" s="22">
        <f t="shared" si="2"/>
        <v>94.350991912473248</v>
      </c>
    </row>
    <row r="42" spans="1:12" ht="18" customHeight="1" x14ac:dyDescent="0.2">
      <c r="A42" s="9" t="s">
        <v>185</v>
      </c>
      <c r="B42" s="10" t="s">
        <v>67</v>
      </c>
      <c r="C42" s="57">
        <v>24840</v>
      </c>
      <c r="D42" s="57">
        <v>24840</v>
      </c>
      <c r="E42" s="11">
        <v>0</v>
      </c>
      <c r="F42" s="57">
        <v>16978.8</v>
      </c>
      <c r="G42" s="11">
        <v>0</v>
      </c>
      <c r="H42" s="11">
        <v>0</v>
      </c>
      <c r="I42" s="11" t="e">
        <f>D42-#REF!</f>
        <v>#REF!</v>
      </c>
      <c r="J42" s="11" t="e">
        <f>C42-#REF!</f>
        <v>#REF!</v>
      </c>
      <c r="K42" s="22">
        <f t="shared" si="1"/>
        <v>68.352657004830917</v>
      </c>
      <c r="L42" s="22">
        <f t="shared" si="2"/>
        <v>68.352657004830917</v>
      </c>
    </row>
    <row r="43" spans="1:12" ht="18" customHeight="1" x14ac:dyDescent="0.2">
      <c r="A43" s="9" t="s">
        <v>66</v>
      </c>
      <c r="B43" s="10" t="s">
        <v>67</v>
      </c>
      <c r="C43" s="57">
        <v>259000</v>
      </c>
      <c r="D43" s="57">
        <v>259000</v>
      </c>
      <c r="E43" s="11"/>
      <c r="F43" s="57">
        <v>258999.6</v>
      </c>
      <c r="G43" s="11"/>
      <c r="H43" s="11"/>
      <c r="I43" s="11" t="e">
        <f>D43-#REF!</f>
        <v>#REF!</v>
      </c>
      <c r="J43" s="11" t="e">
        <f>C43-#REF!</f>
        <v>#REF!</v>
      </c>
      <c r="K43" s="22">
        <f t="shared" si="1"/>
        <v>99.999845559845554</v>
      </c>
      <c r="L43" s="22">
        <f t="shared" si="2"/>
        <v>99.999845559845554</v>
      </c>
    </row>
    <row r="44" spans="1:12" ht="18.75" customHeight="1" x14ac:dyDescent="0.2">
      <c r="A44" s="6" t="s">
        <v>68</v>
      </c>
      <c r="B44" s="7" t="s">
        <v>69</v>
      </c>
      <c r="C44" s="81">
        <f>C45+C46+C47+C48</f>
        <v>2141382</v>
      </c>
      <c r="D44" s="81">
        <f t="shared" ref="D44:F44" si="6">D45+D46+D47+D48</f>
        <v>2141382</v>
      </c>
      <c r="E44" s="8">
        <f t="shared" si="6"/>
        <v>0</v>
      </c>
      <c r="F44" s="81">
        <f t="shared" si="6"/>
        <v>2127431.54</v>
      </c>
      <c r="G44" s="12">
        <v>0</v>
      </c>
      <c r="H44" s="12">
        <v>0</v>
      </c>
      <c r="I44" s="12" t="e">
        <f>D44-#REF!</f>
        <v>#REF!</v>
      </c>
      <c r="J44" s="12" t="e">
        <f>C44-#REF!</f>
        <v>#REF!</v>
      </c>
      <c r="K44" s="8">
        <f t="shared" si="1"/>
        <v>99.348530061427624</v>
      </c>
      <c r="L44" s="8">
        <f t="shared" si="2"/>
        <v>99.348530061427624</v>
      </c>
    </row>
    <row r="45" spans="1:12" ht="38.25" x14ac:dyDescent="0.2">
      <c r="A45" s="9" t="s">
        <v>70</v>
      </c>
      <c r="B45" s="10" t="s">
        <v>71</v>
      </c>
      <c r="C45" s="57">
        <v>50859</v>
      </c>
      <c r="D45" s="57">
        <v>50859</v>
      </c>
      <c r="E45" s="11">
        <v>0</v>
      </c>
      <c r="F45" s="57">
        <v>49432.03</v>
      </c>
      <c r="G45" s="11">
        <v>0</v>
      </c>
      <c r="H45" s="11">
        <v>0</v>
      </c>
      <c r="I45" s="11" t="e">
        <f>D45-#REF!</f>
        <v>#REF!</v>
      </c>
      <c r="J45" s="11" t="e">
        <f>C45-#REF!</f>
        <v>#REF!</v>
      </c>
      <c r="K45" s="22">
        <f t="shared" si="1"/>
        <v>97.194262569063483</v>
      </c>
      <c r="L45" s="22">
        <f t="shared" si="2"/>
        <v>97.194262569063483</v>
      </c>
    </row>
    <row r="46" spans="1:12" ht="38.25" x14ac:dyDescent="0.2">
      <c r="A46" s="9" t="s">
        <v>72</v>
      </c>
      <c r="B46" s="10" t="s">
        <v>73</v>
      </c>
      <c r="C46" s="57">
        <v>14541</v>
      </c>
      <c r="D46" s="57">
        <v>14541</v>
      </c>
      <c r="E46" s="11">
        <v>0</v>
      </c>
      <c r="F46" s="57">
        <v>14539.87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22">
        <f t="shared" si="1"/>
        <v>99.992228870091466</v>
      </c>
      <c r="L46" s="22">
        <f t="shared" si="2"/>
        <v>99.992228870091466</v>
      </c>
    </row>
    <row r="47" spans="1:12" ht="25.5" x14ac:dyDescent="0.2">
      <c r="A47" s="9" t="s">
        <v>74</v>
      </c>
      <c r="B47" s="10" t="s">
        <v>75</v>
      </c>
      <c r="C47" s="57">
        <v>60000</v>
      </c>
      <c r="D47" s="57">
        <v>60000</v>
      </c>
      <c r="E47" s="11">
        <v>0</v>
      </c>
      <c r="F47" s="57">
        <v>56846.239999999998</v>
      </c>
      <c r="G47" s="11">
        <v>0</v>
      </c>
      <c r="H47" s="11">
        <v>0</v>
      </c>
      <c r="I47" s="11" t="e">
        <f>D47-#REF!</f>
        <v>#REF!</v>
      </c>
      <c r="J47" s="11" t="e">
        <f>C47-#REF!</f>
        <v>#REF!</v>
      </c>
      <c r="K47" s="22">
        <f t="shared" si="1"/>
        <v>94.743733333333338</v>
      </c>
      <c r="L47" s="22">
        <f t="shared" si="2"/>
        <v>94.743733333333338</v>
      </c>
    </row>
    <row r="48" spans="1:12" ht="25.5" x14ac:dyDescent="0.2">
      <c r="A48" s="9" t="s">
        <v>76</v>
      </c>
      <c r="B48" s="10" t="s">
        <v>77</v>
      </c>
      <c r="C48" s="57">
        <v>2015982</v>
      </c>
      <c r="D48" s="57">
        <v>2015982</v>
      </c>
      <c r="E48" s="11">
        <v>0</v>
      </c>
      <c r="F48" s="57">
        <v>2006613.4</v>
      </c>
      <c r="G48" s="11">
        <v>0</v>
      </c>
      <c r="H48" s="11">
        <v>0</v>
      </c>
      <c r="I48" s="11" t="e">
        <f>D48-#REF!</f>
        <v>#REF!</v>
      </c>
      <c r="J48" s="11" t="e">
        <f>C48-#REF!</f>
        <v>#REF!</v>
      </c>
      <c r="K48" s="22">
        <f t="shared" si="1"/>
        <v>99.535283549158677</v>
      </c>
      <c r="L48" s="22">
        <f t="shared" si="2"/>
        <v>99.535283549158677</v>
      </c>
    </row>
    <row r="49" spans="1:12" ht="17.25" customHeight="1" x14ac:dyDescent="0.2">
      <c r="A49" s="6" t="s">
        <v>78</v>
      </c>
      <c r="B49" s="7" t="s">
        <v>79</v>
      </c>
      <c r="C49" s="8">
        <f>C50+C51+C52</f>
        <v>5164750</v>
      </c>
      <c r="D49" s="8">
        <f t="shared" ref="D49:F49" si="7">D50+D51+D52</f>
        <v>5164750</v>
      </c>
      <c r="E49" s="8">
        <f t="shared" si="7"/>
        <v>0</v>
      </c>
      <c r="F49" s="81">
        <f t="shared" si="7"/>
        <v>5152108.43</v>
      </c>
      <c r="G49" s="12">
        <v>0</v>
      </c>
      <c r="H49" s="12">
        <v>0</v>
      </c>
      <c r="I49" s="12" t="e">
        <f>D49-#REF!</f>
        <v>#REF!</v>
      </c>
      <c r="J49" s="12" t="e">
        <f>C49-#REF!</f>
        <v>#REF!</v>
      </c>
      <c r="K49" s="8">
        <f t="shared" si="1"/>
        <v>99.75523365119318</v>
      </c>
      <c r="L49" s="8">
        <f t="shared" si="2"/>
        <v>99.75523365119318</v>
      </c>
    </row>
    <row r="50" spans="1:12" ht="23.25" customHeight="1" x14ac:dyDescent="0.2">
      <c r="A50" s="9" t="s">
        <v>171</v>
      </c>
      <c r="B50" s="10" t="s">
        <v>174</v>
      </c>
      <c r="C50" s="11">
        <v>71889</v>
      </c>
      <c r="D50" s="11">
        <v>71889</v>
      </c>
      <c r="E50" s="11"/>
      <c r="F50" s="57">
        <v>71888.100000000006</v>
      </c>
      <c r="G50" s="11"/>
      <c r="H50" s="11"/>
      <c r="I50" s="11"/>
      <c r="J50" s="11"/>
      <c r="K50" s="22">
        <f t="shared" si="1"/>
        <v>99.998748069941172</v>
      </c>
      <c r="L50" s="22">
        <f t="shared" si="2"/>
        <v>99.998748069941172</v>
      </c>
    </row>
    <row r="51" spans="1:12" ht="24" customHeight="1" x14ac:dyDescent="0.2">
      <c r="A51" s="9" t="s">
        <v>173</v>
      </c>
      <c r="B51" s="10" t="s">
        <v>175</v>
      </c>
      <c r="C51" s="11">
        <v>213000</v>
      </c>
      <c r="D51" s="11">
        <v>213000</v>
      </c>
      <c r="E51" s="11"/>
      <c r="F51" s="57">
        <v>213000</v>
      </c>
      <c r="G51" s="11"/>
      <c r="H51" s="11"/>
      <c r="I51" s="11"/>
      <c r="J51" s="11"/>
      <c r="K51" s="22">
        <f t="shared" si="1"/>
        <v>100</v>
      </c>
      <c r="L51" s="22">
        <f t="shared" si="2"/>
        <v>100</v>
      </c>
    </row>
    <row r="52" spans="1:12" ht="21.75" customHeight="1" x14ac:dyDescent="0.2">
      <c r="A52" s="9" t="s">
        <v>80</v>
      </c>
      <c r="B52" s="10" t="s">
        <v>81</v>
      </c>
      <c r="C52" s="11">
        <v>4879861</v>
      </c>
      <c r="D52" s="11">
        <v>4879861</v>
      </c>
      <c r="E52" s="11">
        <v>0</v>
      </c>
      <c r="F52" s="57">
        <v>4867220.33</v>
      </c>
      <c r="G52" s="11">
        <v>0</v>
      </c>
      <c r="H52" s="11">
        <v>0</v>
      </c>
      <c r="I52" s="11" t="e">
        <f>D52-#REF!</f>
        <v>#REF!</v>
      </c>
      <c r="J52" s="11" t="e">
        <f>C52-#REF!</f>
        <v>#REF!</v>
      </c>
      <c r="K52" s="22">
        <f t="shared" ref="K52" si="8">(F52/C52)*100</f>
        <v>99.740962498726915</v>
      </c>
      <c r="L52" s="22">
        <f t="shared" ref="L52" si="9">(F52/D52)*100</f>
        <v>99.740962498726915</v>
      </c>
    </row>
    <row r="53" spans="1:12" ht="21.75" customHeight="1" x14ac:dyDescent="0.2">
      <c r="A53" s="6" t="s">
        <v>82</v>
      </c>
      <c r="B53" s="7" t="s">
        <v>83</v>
      </c>
      <c r="C53" s="81">
        <f>C54+C55+C56+C57</f>
        <v>1942265</v>
      </c>
      <c r="D53" s="81">
        <f t="shared" ref="D53:F53" si="10">D54+D55+D56+D57</f>
        <v>1942265</v>
      </c>
      <c r="E53" s="8">
        <f t="shared" si="10"/>
        <v>0</v>
      </c>
      <c r="F53" s="81">
        <f t="shared" si="10"/>
        <v>1724860.99</v>
      </c>
      <c r="G53" s="12">
        <v>0</v>
      </c>
      <c r="H53" s="12">
        <v>0</v>
      </c>
      <c r="I53" s="12" t="e">
        <f>D53-#REF!</f>
        <v>#REF!</v>
      </c>
      <c r="J53" s="12" t="e">
        <f>C53-#REF!</f>
        <v>#REF!</v>
      </c>
      <c r="K53" s="8">
        <f t="shared" si="1"/>
        <v>88.806676225952685</v>
      </c>
      <c r="L53" s="8">
        <f t="shared" si="2"/>
        <v>88.806676225952685</v>
      </c>
    </row>
    <row r="54" spans="1:12" ht="18" customHeight="1" x14ac:dyDescent="0.2">
      <c r="A54" s="9" t="s">
        <v>84</v>
      </c>
      <c r="B54" s="10" t="s">
        <v>85</v>
      </c>
      <c r="C54" s="57">
        <v>31000</v>
      </c>
      <c r="D54" s="57">
        <v>31000</v>
      </c>
      <c r="E54" s="11">
        <v>0</v>
      </c>
      <c r="F54" s="57">
        <v>31000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22">
        <f t="shared" si="1"/>
        <v>100</v>
      </c>
      <c r="L54" s="22">
        <f t="shared" si="2"/>
        <v>100</v>
      </c>
    </row>
    <row r="55" spans="1:12" ht="25.5" x14ac:dyDescent="0.2">
      <c r="A55" s="9" t="s">
        <v>86</v>
      </c>
      <c r="B55" s="10" t="s">
        <v>87</v>
      </c>
      <c r="C55" s="57">
        <v>1621563</v>
      </c>
      <c r="D55" s="57">
        <v>1621563</v>
      </c>
      <c r="E55" s="11">
        <v>0</v>
      </c>
      <c r="F55" s="57">
        <v>1604230.59</v>
      </c>
      <c r="G55" s="11">
        <v>0</v>
      </c>
      <c r="H55" s="11">
        <v>0</v>
      </c>
      <c r="I55" s="11" t="e">
        <f>D55-#REF!</f>
        <v>#REF!</v>
      </c>
      <c r="J55" s="11" t="e">
        <f>C55-#REF!</f>
        <v>#REF!</v>
      </c>
      <c r="K55" s="22">
        <f t="shared" si="1"/>
        <v>98.931129410328182</v>
      </c>
      <c r="L55" s="22">
        <f t="shared" si="2"/>
        <v>98.931129410328182</v>
      </c>
    </row>
    <row r="56" spans="1:12" ht="25.5" x14ac:dyDescent="0.2">
      <c r="A56" s="67" t="s">
        <v>176</v>
      </c>
      <c r="B56" s="10" t="s">
        <v>177</v>
      </c>
      <c r="C56" s="57">
        <v>261240</v>
      </c>
      <c r="D56" s="57">
        <v>261240</v>
      </c>
      <c r="E56" s="11"/>
      <c r="F56" s="57">
        <v>61168.4</v>
      </c>
      <c r="G56" s="11"/>
      <c r="H56" s="11"/>
      <c r="I56" s="11" t="e">
        <f>D56-#REF!</f>
        <v>#REF!</v>
      </c>
      <c r="J56" s="11" t="e">
        <f>C56-#REF!</f>
        <v>#REF!</v>
      </c>
      <c r="K56" s="22">
        <f t="shared" si="1"/>
        <v>23.414637880875823</v>
      </c>
      <c r="L56" s="22">
        <f t="shared" si="2"/>
        <v>23.414637880875823</v>
      </c>
    </row>
    <row r="57" spans="1:12" ht="26.25" customHeight="1" x14ac:dyDescent="0.2">
      <c r="A57" s="9" t="s">
        <v>88</v>
      </c>
      <c r="B57" s="10" t="s">
        <v>89</v>
      </c>
      <c r="C57" s="57">
        <v>28462</v>
      </c>
      <c r="D57" s="57">
        <v>28462</v>
      </c>
      <c r="E57" s="11">
        <v>0</v>
      </c>
      <c r="F57" s="57">
        <v>28462</v>
      </c>
      <c r="G57" s="11">
        <v>0</v>
      </c>
      <c r="H57" s="11">
        <v>0</v>
      </c>
      <c r="I57" s="11" t="e">
        <f>D57-#REF!</f>
        <v>#REF!</v>
      </c>
      <c r="J57" s="11" t="e">
        <f>C57-#REF!</f>
        <v>#REF!</v>
      </c>
      <c r="K57" s="22">
        <f t="shared" si="1"/>
        <v>100</v>
      </c>
      <c r="L57" s="22">
        <f t="shared" si="2"/>
        <v>100</v>
      </c>
    </row>
    <row r="58" spans="1:12" ht="21.75" customHeight="1" x14ac:dyDescent="0.2">
      <c r="A58" s="6" t="s">
        <v>90</v>
      </c>
      <c r="B58" s="7" t="s">
        <v>91</v>
      </c>
      <c r="C58" s="81">
        <f>C59+C60+C61+C62</f>
        <v>474650</v>
      </c>
      <c r="D58" s="81">
        <f t="shared" ref="D58:F58" si="11">D59+D60+D61+D62</f>
        <v>474650</v>
      </c>
      <c r="E58" s="8">
        <f t="shared" si="11"/>
        <v>0</v>
      </c>
      <c r="F58" s="81">
        <f t="shared" si="11"/>
        <v>454459.61</v>
      </c>
      <c r="G58" s="8">
        <f t="shared" ref="G58:J58" si="12">G59+G60+G61</f>
        <v>0</v>
      </c>
      <c r="H58" s="8">
        <f t="shared" si="12"/>
        <v>0</v>
      </c>
      <c r="I58" s="8" t="e">
        <f t="shared" si="12"/>
        <v>#REF!</v>
      </c>
      <c r="J58" s="8" t="e">
        <f t="shared" si="12"/>
        <v>#REF!</v>
      </c>
      <c r="K58" s="8">
        <f t="shared" si="1"/>
        <v>95.746257242178444</v>
      </c>
      <c r="L58" s="8">
        <f t="shared" si="2"/>
        <v>95.746257242178444</v>
      </c>
    </row>
    <row r="59" spans="1:12" ht="29.25" customHeight="1" x14ac:dyDescent="0.2">
      <c r="A59" s="9" t="s">
        <v>92</v>
      </c>
      <c r="B59" s="10" t="s">
        <v>93</v>
      </c>
      <c r="C59" s="57">
        <v>5000</v>
      </c>
      <c r="D59" s="57">
        <v>5000</v>
      </c>
      <c r="E59" s="11">
        <v>0</v>
      </c>
      <c r="F59" s="57">
        <v>5000</v>
      </c>
      <c r="G59" s="11">
        <v>0</v>
      </c>
      <c r="H59" s="11">
        <v>0</v>
      </c>
      <c r="I59" s="11" t="e">
        <f>D59-#REF!</f>
        <v>#REF!</v>
      </c>
      <c r="J59" s="11" t="e">
        <f>C59-#REF!</f>
        <v>#REF!</v>
      </c>
      <c r="K59" s="22">
        <f t="shared" si="1"/>
        <v>100</v>
      </c>
      <c r="L59" s="22">
        <f t="shared" si="2"/>
        <v>100</v>
      </c>
    </row>
    <row r="60" spans="1:12" ht="21" customHeight="1" x14ac:dyDescent="0.2">
      <c r="A60" s="9" t="s">
        <v>94</v>
      </c>
      <c r="B60" s="10" t="s">
        <v>95</v>
      </c>
      <c r="C60" s="57">
        <v>354650</v>
      </c>
      <c r="D60" s="57">
        <v>354650</v>
      </c>
      <c r="E60" s="11">
        <v>0</v>
      </c>
      <c r="F60" s="57">
        <v>334459.61</v>
      </c>
      <c r="G60" s="11">
        <v>0</v>
      </c>
      <c r="H60" s="11">
        <v>0</v>
      </c>
      <c r="I60" s="11" t="e">
        <f>D60-#REF!</f>
        <v>#REF!</v>
      </c>
      <c r="J60" s="11" t="e">
        <f>C60-#REF!</f>
        <v>#REF!</v>
      </c>
      <c r="K60" s="22">
        <f t="shared" si="1"/>
        <v>94.306953334273231</v>
      </c>
      <c r="L60" s="22">
        <f t="shared" si="2"/>
        <v>94.306953334273231</v>
      </c>
    </row>
    <row r="61" spans="1:12" ht="19.5" customHeight="1" x14ac:dyDescent="0.2">
      <c r="A61" s="9" t="s">
        <v>96</v>
      </c>
      <c r="B61" s="10" t="s">
        <v>97</v>
      </c>
      <c r="C61" s="57">
        <v>0</v>
      </c>
      <c r="D61" s="57">
        <v>0</v>
      </c>
      <c r="E61" s="11">
        <v>0</v>
      </c>
      <c r="F61" s="57">
        <v>0</v>
      </c>
      <c r="G61" s="11">
        <v>0</v>
      </c>
      <c r="H61" s="11">
        <v>0</v>
      </c>
      <c r="I61" s="11" t="e">
        <f>D61-#REF!</f>
        <v>#REF!</v>
      </c>
      <c r="J61" s="11" t="e">
        <f>C61-#REF!</f>
        <v>#REF!</v>
      </c>
      <c r="K61" s="22"/>
      <c r="L61" s="22"/>
    </row>
    <row r="62" spans="1:12" ht="19.5" customHeight="1" x14ac:dyDescent="0.2">
      <c r="A62" s="9" t="s">
        <v>156</v>
      </c>
      <c r="B62" s="10" t="s">
        <v>157</v>
      </c>
      <c r="C62" s="57">
        <v>115000</v>
      </c>
      <c r="D62" s="57">
        <v>115000</v>
      </c>
      <c r="E62" s="11"/>
      <c r="F62" s="57">
        <v>115000</v>
      </c>
      <c r="G62" s="11"/>
      <c r="H62" s="11"/>
      <c r="I62" s="11" t="e">
        <f>D62-#REF!</f>
        <v>#REF!</v>
      </c>
      <c r="J62" s="11" t="e">
        <f>C62-#REF!</f>
        <v>#REF!</v>
      </c>
      <c r="K62" s="22">
        <f t="shared" si="1"/>
        <v>100</v>
      </c>
      <c r="L62" s="22">
        <f t="shared" si="2"/>
        <v>100</v>
      </c>
    </row>
    <row r="63" spans="1:12" ht="17.25" customHeight="1" x14ac:dyDescent="0.2">
      <c r="A63" s="6" t="s">
        <v>98</v>
      </c>
      <c r="B63" s="7" t="s">
        <v>99</v>
      </c>
      <c r="C63" s="81">
        <f>C64+C65</f>
        <v>19376299</v>
      </c>
      <c r="D63" s="81">
        <f t="shared" ref="D63:F63" si="13">D64+D65</f>
        <v>19376299</v>
      </c>
      <c r="E63" s="8">
        <f t="shared" si="13"/>
        <v>0</v>
      </c>
      <c r="F63" s="81">
        <f t="shared" si="13"/>
        <v>19332393.649999999</v>
      </c>
      <c r="G63" s="12">
        <v>0</v>
      </c>
      <c r="H63" s="12">
        <v>0</v>
      </c>
      <c r="I63" s="12" t="e">
        <f>D63-#REF!</f>
        <v>#REF!</v>
      </c>
      <c r="J63" s="12" t="e">
        <f>C63-#REF!</f>
        <v>#REF!</v>
      </c>
      <c r="K63" s="8">
        <f t="shared" si="1"/>
        <v>99.773406933904141</v>
      </c>
      <c r="L63" s="8">
        <f t="shared" si="2"/>
        <v>99.773406933904141</v>
      </c>
    </row>
    <row r="64" spans="1:12" ht="38.25" x14ac:dyDescent="0.2">
      <c r="A64" s="9" t="s">
        <v>100</v>
      </c>
      <c r="B64" s="10" t="s">
        <v>101</v>
      </c>
      <c r="C64" s="57">
        <v>16627900</v>
      </c>
      <c r="D64" s="57">
        <v>16627900</v>
      </c>
      <c r="E64" s="11">
        <v>0</v>
      </c>
      <c r="F64" s="57">
        <v>16627900</v>
      </c>
      <c r="G64" s="11">
        <v>0</v>
      </c>
      <c r="H64" s="11">
        <v>0</v>
      </c>
      <c r="I64" s="11" t="e">
        <f>D64-#REF!</f>
        <v>#REF!</v>
      </c>
      <c r="J64" s="11" t="e">
        <f>C64-#REF!</f>
        <v>#REF!</v>
      </c>
      <c r="K64" s="22">
        <f t="shared" si="1"/>
        <v>100</v>
      </c>
      <c r="L64" s="22">
        <f t="shared" si="2"/>
        <v>100</v>
      </c>
    </row>
    <row r="65" spans="1:12" ht="18" customHeight="1" x14ac:dyDescent="0.2">
      <c r="A65" s="9" t="s">
        <v>102</v>
      </c>
      <c r="B65" s="10" t="s">
        <v>103</v>
      </c>
      <c r="C65" s="57">
        <v>2748399</v>
      </c>
      <c r="D65" s="57">
        <v>2748399</v>
      </c>
      <c r="E65" s="11">
        <v>0</v>
      </c>
      <c r="F65" s="57">
        <v>2704493.65</v>
      </c>
      <c r="G65" s="11">
        <v>0</v>
      </c>
      <c r="H65" s="11">
        <v>0</v>
      </c>
      <c r="I65" s="11" t="e">
        <f>D65-#REF!</f>
        <v>#REF!</v>
      </c>
      <c r="J65" s="11" t="e">
        <f>C65-#REF!</f>
        <v>#REF!</v>
      </c>
      <c r="K65" s="22">
        <f t="shared" si="1"/>
        <v>98.402511789590946</v>
      </c>
      <c r="L65" s="22">
        <f t="shared" si="2"/>
        <v>98.402511789590946</v>
      </c>
    </row>
    <row r="66" spans="1:12" ht="27" hidden="1" customHeight="1" x14ac:dyDescent="0.2">
      <c r="A66" s="9"/>
      <c r="B66" s="10"/>
      <c r="C66" s="11"/>
      <c r="D66" s="11"/>
      <c r="E66" s="11">
        <v>0</v>
      </c>
      <c r="F66" s="57"/>
      <c r="G66" s="11">
        <v>0</v>
      </c>
      <c r="H66" s="11">
        <v>0</v>
      </c>
      <c r="I66" s="11" t="e">
        <f>D66-#REF!</f>
        <v>#REF!</v>
      </c>
      <c r="J66" s="11" t="e">
        <f>C66-#REF!</f>
        <v>#REF!</v>
      </c>
      <c r="K66" s="22" t="e">
        <f t="shared" si="1"/>
        <v>#DIV/0!</v>
      </c>
      <c r="L66" s="22" t="e">
        <f t="shared" si="2"/>
        <v>#DIV/0!</v>
      </c>
    </row>
    <row r="67" spans="1:12" ht="20.25" hidden="1" customHeight="1" x14ac:dyDescent="0.2">
      <c r="A67" s="14"/>
      <c r="B67" s="16"/>
      <c r="C67" s="31"/>
      <c r="D67" s="31"/>
      <c r="E67" s="31"/>
      <c r="F67" s="31"/>
      <c r="G67" s="15"/>
      <c r="H67" s="15"/>
      <c r="I67" s="15"/>
      <c r="J67" s="15"/>
      <c r="K67" s="15"/>
      <c r="L67" s="15"/>
    </row>
    <row r="68" spans="1:12" ht="19.5" customHeight="1" x14ac:dyDescent="0.2">
      <c r="A68" s="17"/>
      <c r="B68" s="48" t="s">
        <v>111</v>
      </c>
      <c r="C68" s="32">
        <f>C8+C16+C24+C37+C44+C49+C53+C58+C63</f>
        <v>129833441</v>
      </c>
      <c r="D68" s="32">
        <f>D8+D16+D24+D37+D44+D49+D53+D58+D63</f>
        <v>129833441</v>
      </c>
      <c r="E68" s="32">
        <f>E8+E16+E24+E37+E44+E49+E53+E58+E63</f>
        <v>0</v>
      </c>
      <c r="F68" s="32">
        <f>F8+F16+F24+F37+F44+F49+F53+F58+F63</f>
        <v>128441651.97</v>
      </c>
      <c r="G68" s="17"/>
      <c r="H68" s="17"/>
      <c r="I68" s="17"/>
      <c r="J68" s="17"/>
      <c r="K68" s="15">
        <f t="shared" si="1"/>
        <v>98.928019607829697</v>
      </c>
      <c r="L68" s="15">
        <f t="shared" si="2"/>
        <v>98.928019607829697</v>
      </c>
    </row>
    <row r="69" spans="1:12" ht="19.5" customHeight="1" x14ac:dyDescent="0.2">
      <c r="A69" s="18"/>
      <c r="B69" s="19" t="s">
        <v>112</v>
      </c>
      <c r="C69" s="18"/>
      <c r="D69" s="18"/>
      <c r="E69" s="18"/>
      <c r="F69" s="58"/>
      <c r="G69" s="18"/>
      <c r="H69" s="18"/>
      <c r="I69" s="18"/>
      <c r="J69" s="18"/>
      <c r="K69" s="18"/>
      <c r="L69" s="18"/>
    </row>
    <row r="70" spans="1:12" ht="27" customHeight="1" x14ac:dyDescent="0.2">
      <c r="A70" s="6" t="s">
        <v>9</v>
      </c>
      <c r="B70" s="7" t="s">
        <v>10</v>
      </c>
      <c r="C70" s="44">
        <f>C71+C72+C73+C74+C75</f>
        <v>1067700</v>
      </c>
      <c r="D70" s="44">
        <f t="shared" ref="D70:F70" si="14">D71+D72+D73+D74+D75</f>
        <v>1017000</v>
      </c>
      <c r="E70" s="44">
        <f t="shared" si="14"/>
        <v>0</v>
      </c>
      <c r="F70" s="79">
        <f t="shared" si="14"/>
        <v>1106181.6299999999</v>
      </c>
      <c r="G70" s="21"/>
      <c r="H70" s="21"/>
      <c r="I70" s="21"/>
      <c r="J70" s="21"/>
      <c r="K70" s="8">
        <f t="shared" si="1"/>
        <v>103.60416128125878</v>
      </c>
      <c r="L70" s="8">
        <f t="shared" si="2"/>
        <v>108.7690884955752</v>
      </c>
    </row>
    <row r="71" spans="1:12" ht="54" customHeight="1" x14ac:dyDescent="0.2">
      <c r="A71" s="9" t="s">
        <v>11</v>
      </c>
      <c r="B71" s="10" t="s">
        <v>113</v>
      </c>
      <c r="C71" s="34">
        <v>433900</v>
      </c>
      <c r="D71" s="34">
        <v>433900</v>
      </c>
      <c r="E71" s="34"/>
      <c r="F71" s="59">
        <v>432298</v>
      </c>
      <c r="G71" s="34"/>
      <c r="H71" s="34"/>
      <c r="I71" s="34"/>
      <c r="J71" s="34"/>
      <c r="K71" s="35">
        <f t="shared" ref="K71:K76" si="15">(F71/C71)*100</f>
        <v>99.630790504724587</v>
      </c>
      <c r="L71" s="35">
        <f t="shared" ref="L71:L76" si="16">(F71/D71)*100</f>
        <v>99.630790504724587</v>
      </c>
    </row>
    <row r="72" spans="1:12" ht="51" x14ac:dyDescent="0.2">
      <c r="A72" s="26" t="s">
        <v>11</v>
      </c>
      <c r="B72" s="10" t="s">
        <v>114</v>
      </c>
      <c r="C72" s="34">
        <v>50700</v>
      </c>
      <c r="D72" s="34">
        <v>0</v>
      </c>
      <c r="E72" s="34"/>
      <c r="F72" s="59">
        <v>101358.1</v>
      </c>
      <c r="G72" s="36"/>
      <c r="H72" s="36"/>
      <c r="I72" s="36"/>
      <c r="J72" s="36"/>
      <c r="K72" s="35">
        <f t="shared" si="15"/>
        <v>199.91735700197239</v>
      </c>
      <c r="L72" s="35"/>
    </row>
    <row r="73" spans="1:12" ht="24" customHeight="1" x14ac:dyDescent="0.2">
      <c r="A73" s="26" t="s">
        <v>13</v>
      </c>
      <c r="B73" s="27" t="s">
        <v>178</v>
      </c>
      <c r="C73" s="34">
        <v>564600</v>
      </c>
      <c r="D73" s="34">
        <v>564600</v>
      </c>
      <c r="E73" s="34"/>
      <c r="F73" s="59">
        <v>554025.53</v>
      </c>
      <c r="G73" s="36"/>
      <c r="H73" s="36"/>
      <c r="I73" s="36"/>
      <c r="J73" s="36"/>
      <c r="K73" s="35">
        <f t="shared" si="15"/>
        <v>98.127086432872829</v>
      </c>
      <c r="L73" s="35">
        <f t="shared" si="16"/>
        <v>98.127086432872829</v>
      </c>
    </row>
    <row r="74" spans="1:12" ht="37.5" customHeight="1" x14ac:dyDescent="0.2">
      <c r="A74" s="24" t="s">
        <v>15</v>
      </c>
      <c r="B74" s="27" t="s">
        <v>158</v>
      </c>
      <c r="C74" s="34">
        <v>8500</v>
      </c>
      <c r="D74" s="34">
        <v>8500</v>
      </c>
      <c r="E74" s="34"/>
      <c r="F74" s="59">
        <v>8500</v>
      </c>
      <c r="G74" s="36"/>
      <c r="H74" s="36"/>
      <c r="I74" s="36"/>
      <c r="J74" s="36"/>
      <c r="K74" s="35">
        <f t="shared" si="15"/>
        <v>100</v>
      </c>
      <c r="L74" s="35">
        <f t="shared" si="16"/>
        <v>100</v>
      </c>
    </row>
    <row r="75" spans="1:12" ht="38.25" x14ac:dyDescent="0.2">
      <c r="A75" s="24" t="s">
        <v>19</v>
      </c>
      <c r="B75" s="27" t="s">
        <v>158</v>
      </c>
      <c r="C75" s="34">
        <v>10000</v>
      </c>
      <c r="D75" s="34">
        <v>10000</v>
      </c>
      <c r="E75" s="34"/>
      <c r="F75" s="59">
        <v>10000</v>
      </c>
      <c r="G75" s="36"/>
      <c r="H75" s="36"/>
      <c r="I75" s="36"/>
      <c r="J75" s="36"/>
      <c r="K75" s="35">
        <f t="shared" si="15"/>
        <v>100</v>
      </c>
      <c r="L75" s="35">
        <f t="shared" si="16"/>
        <v>100</v>
      </c>
    </row>
    <row r="76" spans="1:12" ht="20.25" customHeight="1" x14ac:dyDescent="0.2">
      <c r="A76" s="28" t="s">
        <v>20</v>
      </c>
      <c r="B76" s="29" t="s">
        <v>21</v>
      </c>
      <c r="C76" s="37">
        <f>C77+C78+C79+C80+C81+C82+C83+C84</f>
        <v>5705053</v>
      </c>
      <c r="D76" s="37">
        <f t="shared" ref="D76:F76" si="17">D77+D78+D79+D80+D81+D82+D83+D84</f>
        <v>4544708</v>
      </c>
      <c r="E76" s="37">
        <f t="shared" si="17"/>
        <v>0</v>
      </c>
      <c r="F76" s="80">
        <f t="shared" si="17"/>
        <v>6312004.1200000001</v>
      </c>
      <c r="G76" s="38"/>
      <c r="H76" s="38"/>
      <c r="I76" s="38"/>
      <c r="J76" s="38"/>
      <c r="K76" s="39">
        <f t="shared" si="15"/>
        <v>110.6388340301133</v>
      </c>
      <c r="L76" s="39">
        <f t="shared" si="16"/>
        <v>138.88690142469</v>
      </c>
    </row>
    <row r="77" spans="1:12" x14ac:dyDescent="0.2">
      <c r="A77" s="23" t="s">
        <v>22</v>
      </c>
      <c r="B77" s="20" t="s">
        <v>115</v>
      </c>
      <c r="C77" s="40">
        <v>1550810</v>
      </c>
      <c r="D77" s="40">
        <v>1550810</v>
      </c>
      <c r="E77" s="40"/>
      <c r="F77" s="60">
        <v>1502366.62</v>
      </c>
      <c r="G77" s="40"/>
      <c r="H77" s="40"/>
      <c r="I77" s="40"/>
      <c r="J77" s="40"/>
      <c r="K77" s="41">
        <f>(F77/C77)*100</f>
        <v>96.876253054855212</v>
      </c>
      <c r="L77" s="35">
        <f t="shared" ref="L77" si="18">(F77/D77)*100</f>
        <v>96.876253054855212</v>
      </c>
    </row>
    <row r="78" spans="1:12" x14ac:dyDescent="0.2">
      <c r="A78" s="23" t="s">
        <v>22</v>
      </c>
      <c r="B78" s="20" t="s">
        <v>116</v>
      </c>
      <c r="C78" s="40">
        <v>607000</v>
      </c>
      <c r="D78" s="40">
        <v>0</v>
      </c>
      <c r="E78" s="40"/>
      <c r="F78" s="60">
        <v>608871.46</v>
      </c>
      <c r="G78" s="40"/>
      <c r="H78" s="40"/>
      <c r="I78" s="40"/>
      <c r="J78" s="40"/>
      <c r="K78" s="41">
        <f>(F78/C78)*100</f>
        <v>100.30831301482701</v>
      </c>
      <c r="L78" s="40"/>
    </row>
    <row r="79" spans="1:12" ht="51" x14ac:dyDescent="0.2">
      <c r="A79" s="23" t="s">
        <v>24</v>
      </c>
      <c r="B79" s="33" t="s">
        <v>117</v>
      </c>
      <c r="C79" s="40">
        <v>413345</v>
      </c>
      <c r="D79" s="40">
        <v>0</v>
      </c>
      <c r="E79" s="40"/>
      <c r="F79" s="60">
        <v>979648.62</v>
      </c>
      <c r="G79" s="40"/>
      <c r="H79" s="40"/>
      <c r="I79" s="40"/>
      <c r="J79" s="40"/>
      <c r="K79" s="41">
        <f>(F79/C79)*100</f>
        <v>237.00507324390037</v>
      </c>
      <c r="L79" s="40"/>
    </row>
    <row r="80" spans="1:12" ht="51" x14ac:dyDescent="0.2">
      <c r="A80" s="23" t="s">
        <v>24</v>
      </c>
      <c r="B80" s="33" t="s">
        <v>118</v>
      </c>
      <c r="C80" s="40">
        <v>2993898</v>
      </c>
      <c r="D80" s="40">
        <v>2993898</v>
      </c>
      <c r="E80" s="40"/>
      <c r="F80" s="60">
        <v>2993898</v>
      </c>
      <c r="G80" s="40"/>
      <c r="H80" s="40"/>
      <c r="I80" s="40"/>
      <c r="J80" s="40"/>
      <c r="K80" s="41">
        <f>(F80/C80)*100</f>
        <v>100</v>
      </c>
      <c r="L80" s="41">
        <f t="shared" ref="L80:L81" si="19">(F80/D80)*100</f>
        <v>100</v>
      </c>
    </row>
    <row r="81" spans="1:12" hidden="1" x14ac:dyDescent="0.2">
      <c r="A81" s="23"/>
      <c r="B81" s="33"/>
      <c r="C81" s="40"/>
      <c r="D81" s="40"/>
      <c r="E81" s="40"/>
      <c r="F81" s="60">
        <v>0</v>
      </c>
      <c r="G81" s="40"/>
      <c r="H81" s="40"/>
      <c r="I81" s="40"/>
      <c r="J81" s="40"/>
      <c r="K81" s="41" t="e">
        <f>(F81/C81)*100</f>
        <v>#DIV/0!</v>
      </c>
      <c r="L81" s="41" t="e">
        <f t="shared" si="19"/>
        <v>#DIV/0!</v>
      </c>
    </row>
    <row r="82" spans="1:12" ht="38.25" x14ac:dyDescent="0.2">
      <c r="A82" s="23" t="s">
        <v>26</v>
      </c>
      <c r="B82" s="33" t="s">
        <v>119</v>
      </c>
      <c r="C82" s="40"/>
      <c r="D82" s="40"/>
      <c r="E82" s="40"/>
      <c r="F82" s="60">
        <v>16985</v>
      </c>
      <c r="G82" s="40"/>
      <c r="H82" s="40"/>
      <c r="I82" s="40"/>
      <c r="J82" s="40"/>
      <c r="K82" s="41"/>
      <c r="L82" s="41"/>
    </row>
    <row r="83" spans="1:12" x14ac:dyDescent="0.2">
      <c r="A83" s="23" t="s">
        <v>30</v>
      </c>
      <c r="B83" s="33" t="s">
        <v>31</v>
      </c>
      <c r="C83" s="40"/>
      <c r="D83" s="40"/>
      <c r="E83" s="40"/>
      <c r="F83" s="60">
        <v>302.83999999999997</v>
      </c>
      <c r="G83" s="40"/>
      <c r="H83" s="40"/>
      <c r="I83" s="40"/>
      <c r="J83" s="40"/>
      <c r="K83" s="41"/>
      <c r="L83" s="41"/>
    </row>
    <row r="84" spans="1:12" ht="39" customHeight="1" x14ac:dyDescent="0.2">
      <c r="A84" s="23" t="s">
        <v>32</v>
      </c>
      <c r="B84" s="33" t="s">
        <v>159</v>
      </c>
      <c r="C84" s="40">
        <v>140000</v>
      </c>
      <c r="D84" s="40"/>
      <c r="E84" s="40"/>
      <c r="F84" s="60">
        <v>209931.58</v>
      </c>
      <c r="G84" s="40"/>
      <c r="H84" s="40"/>
      <c r="I84" s="40"/>
      <c r="J84" s="40"/>
      <c r="K84" s="41">
        <f t="shared" ref="K84:K85" si="20">(F84/C84)*100</f>
        <v>149.95112857142857</v>
      </c>
      <c r="L84" s="41"/>
    </row>
    <row r="85" spans="1:12" ht="22.5" customHeight="1" x14ac:dyDescent="0.2">
      <c r="A85" s="6" t="s">
        <v>34</v>
      </c>
      <c r="B85" s="7" t="s">
        <v>35</v>
      </c>
      <c r="C85" s="44">
        <f>C86+C87+C88+C89+C90</f>
        <v>195700</v>
      </c>
      <c r="D85" s="44">
        <f t="shared" ref="D85:F85" si="21">D86+D87+D88+D89+D90</f>
        <v>49700</v>
      </c>
      <c r="E85" s="44">
        <f t="shared" si="21"/>
        <v>0</v>
      </c>
      <c r="F85" s="79">
        <f t="shared" si="21"/>
        <v>207192.16</v>
      </c>
      <c r="G85" s="43"/>
      <c r="H85" s="43"/>
      <c r="I85" s="43"/>
      <c r="J85" s="43"/>
      <c r="K85" s="8">
        <f t="shared" si="20"/>
        <v>105.8723352069494</v>
      </c>
      <c r="L85" s="8">
        <f t="shared" ref="L85" si="22">(F85/D85)*100</f>
        <v>416.88563380281687</v>
      </c>
    </row>
    <row r="86" spans="1:12" ht="19.5" customHeight="1" x14ac:dyDescent="0.2">
      <c r="A86" s="9" t="s">
        <v>36</v>
      </c>
      <c r="B86" s="10" t="s">
        <v>37</v>
      </c>
      <c r="C86" s="40"/>
      <c r="D86" s="40"/>
      <c r="E86" s="40"/>
      <c r="F86" s="60">
        <v>7222.2</v>
      </c>
      <c r="G86" s="40"/>
      <c r="H86" s="40"/>
      <c r="I86" s="40"/>
      <c r="J86" s="40"/>
      <c r="K86" s="41"/>
      <c r="L86" s="41"/>
    </row>
    <row r="87" spans="1:12" ht="50.25" customHeight="1" x14ac:dyDescent="0.2">
      <c r="A87" s="68" t="s">
        <v>38</v>
      </c>
      <c r="B87" s="10" t="s">
        <v>39</v>
      </c>
      <c r="C87" s="40"/>
      <c r="D87" s="40"/>
      <c r="E87" s="40"/>
      <c r="F87" s="60">
        <v>5544</v>
      </c>
      <c r="G87" s="40"/>
      <c r="H87" s="40"/>
      <c r="I87" s="40"/>
      <c r="J87" s="40"/>
      <c r="K87" s="41"/>
      <c r="L87" s="41"/>
    </row>
    <row r="88" spans="1:12" ht="48.75" customHeight="1" x14ac:dyDescent="0.2">
      <c r="A88" s="9" t="s">
        <v>44</v>
      </c>
      <c r="B88" s="10" t="s">
        <v>120</v>
      </c>
      <c r="C88" s="40">
        <v>146000</v>
      </c>
      <c r="D88" s="40"/>
      <c r="E88" s="40"/>
      <c r="F88" s="60">
        <v>144725.96</v>
      </c>
      <c r="G88" s="40"/>
      <c r="H88" s="40"/>
      <c r="I88" s="40"/>
      <c r="J88" s="40"/>
      <c r="K88" s="41">
        <f t="shared" ref="K88:K104" si="23">(F88/C88)*100</f>
        <v>99.127369863013698</v>
      </c>
      <c r="L88" s="41"/>
    </row>
    <row r="89" spans="1:12" ht="48.75" customHeight="1" x14ac:dyDescent="0.2">
      <c r="A89" s="9" t="s">
        <v>44</v>
      </c>
      <c r="B89" s="10" t="s">
        <v>121</v>
      </c>
      <c r="C89" s="40">
        <v>33200</v>
      </c>
      <c r="D89" s="40">
        <v>33200</v>
      </c>
      <c r="E89" s="40"/>
      <c r="F89" s="60">
        <v>33200</v>
      </c>
      <c r="G89" s="40"/>
      <c r="H89" s="40"/>
      <c r="I89" s="40"/>
      <c r="J89" s="40"/>
      <c r="K89" s="41">
        <f t="shared" si="23"/>
        <v>100</v>
      </c>
      <c r="L89" s="41">
        <f t="shared" ref="L89:L91" si="24">(F89/D89)*100</f>
        <v>100</v>
      </c>
    </row>
    <row r="90" spans="1:12" ht="29.25" customHeight="1" x14ac:dyDescent="0.2">
      <c r="A90" s="9" t="s">
        <v>46</v>
      </c>
      <c r="B90" s="10" t="s">
        <v>180</v>
      </c>
      <c r="C90" s="40">
        <v>16500</v>
      </c>
      <c r="D90" s="40">
        <v>16500</v>
      </c>
      <c r="E90" s="40"/>
      <c r="F90" s="60">
        <v>16500</v>
      </c>
      <c r="G90" s="40"/>
      <c r="H90" s="40"/>
      <c r="I90" s="40"/>
      <c r="J90" s="40"/>
      <c r="K90" s="41">
        <f t="shared" si="23"/>
        <v>100</v>
      </c>
      <c r="L90" s="41">
        <f t="shared" si="24"/>
        <v>100</v>
      </c>
    </row>
    <row r="91" spans="1:12" ht="20.25" customHeight="1" x14ac:dyDescent="0.2">
      <c r="A91" s="6" t="s">
        <v>56</v>
      </c>
      <c r="B91" s="7" t="s">
        <v>57</v>
      </c>
      <c r="C91" s="44">
        <f>C92+C93+C94+C95</f>
        <v>336220</v>
      </c>
      <c r="D91" s="44">
        <f t="shared" ref="D91:F91" si="25">D92+D93+D94+D95</f>
        <v>281950</v>
      </c>
      <c r="E91" s="44">
        <f t="shared" si="25"/>
        <v>0</v>
      </c>
      <c r="F91" s="79">
        <f t="shared" si="25"/>
        <v>459980.85</v>
      </c>
      <c r="G91" s="42"/>
      <c r="H91" s="42"/>
      <c r="I91" s="42"/>
      <c r="J91" s="42"/>
      <c r="K91" s="8">
        <f t="shared" si="23"/>
        <v>136.80948486110285</v>
      </c>
      <c r="L91" s="8">
        <f t="shared" si="24"/>
        <v>163.14270260684518</v>
      </c>
    </row>
    <row r="92" spans="1:12" ht="18" customHeight="1" x14ac:dyDescent="0.2">
      <c r="A92" s="9" t="s">
        <v>58</v>
      </c>
      <c r="B92" s="10" t="s">
        <v>122</v>
      </c>
      <c r="C92" s="40">
        <v>70750</v>
      </c>
      <c r="D92" s="40">
        <v>70750</v>
      </c>
      <c r="E92" s="40"/>
      <c r="F92" s="60">
        <v>70750</v>
      </c>
      <c r="G92" s="40"/>
      <c r="H92" s="40"/>
      <c r="I92" s="40"/>
      <c r="J92" s="40"/>
      <c r="K92" s="41">
        <f t="shared" si="23"/>
        <v>100</v>
      </c>
      <c r="L92" s="41">
        <f>(F92/D92)*100</f>
        <v>100</v>
      </c>
    </row>
    <row r="93" spans="1:12" ht="20.25" customHeight="1" x14ac:dyDescent="0.2">
      <c r="A93" s="9" t="s">
        <v>58</v>
      </c>
      <c r="B93" s="10" t="s">
        <v>123</v>
      </c>
      <c r="C93" s="40">
        <v>3400</v>
      </c>
      <c r="D93" s="40">
        <v>0</v>
      </c>
      <c r="E93" s="40"/>
      <c r="F93" s="60">
        <v>33500.339999999997</v>
      </c>
      <c r="G93" s="40"/>
      <c r="H93" s="40"/>
      <c r="I93" s="40"/>
      <c r="J93" s="40"/>
      <c r="K93" s="41">
        <f t="shared" si="23"/>
        <v>985.30411764705866</v>
      </c>
      <c r="L93" s="41"/>
    </row>
    <row r="94" spans="1:12" ht="34.5" customHeight="1" x14ac:dyDescent="0.2">
      <c r="A94" s="9" t="s">
        <v>62</v>
      </c>
      <c r="B94" s="10" t="s">
        <v>160</v>
      </c>
      <c r="C94" s="40">
        <v>211200</v>
      </c>
      <c r="D94" s="40">
        <v>211200</v>
      </c>
      <c r="E94" s="40"/>
      <c r="F94" s="60">
        <v>211200</v>
      </c>
      <c r="G94" s="40"/>
      <c r="H94" s="40"/>
      <c r="I94" s="40"/>
      <c r="J94" s="40"/>
      <c r="K94" s="41">
        <f t="shared" si="23"/>
        <v>100</v>
      </c>
      <c r="L94" s="41">
        <f>(F94/D94)*100</f>
        <v>100</v>
      </c>
    </row>
    <row r="95" spans="1:12" ht="40.5" customHeight="1" x14ac:dyDescent="0.2">
      <c r="A95" s="9" t="s">
        <v>62</v>
      </c>
      <c r="B95" s="10" t="s">
        <v>161</v>
      </c>
      <c r="C95" s="20">
        <v>50870</v>
      </c>
      <c r="D95" s="20">
        <v>0</v>
      </c>
      <c r="E95" s="20"/>
      <c r="F95" s="61">
        <v>144530.51</v>
      </c>
      <c r="G95" s="20"/>
      <c r="H95" s="20"/>
      <c r="I95" s="20"/>
      <c r="J95" s="20"/>
      <c r="K95" s="41">
        <f t="shared" ref="K95:K106" si="26">(F95/C95)*100</f>
        <v>284.11737762925105</v>
      </c>
      <c r="L95" s="41"/>
    </row>
    <row r="96" spans="1:12" ht="16.5" customHeight="1" x14ac:dyDescent="0.2">
      <c r="A96" s="69">
        <v>5000</v>
      </c>
      <c r="B96" s="7" t="s">
        <v>162</v>
      </c>
      <c r="C96" s="70">
        <f>C97+C98</f>
        <v>56800</v>
      </c>
      <c r="D96" s="70">
        <f t="shared" ref="D96:F96" si="27">D97+D98</f>
        <v>56800</v>
      </c>
      <c r="E96" s="70">
        <f t="shared" si="27"/>
        <v>0</v>
      </c>
      <c r="F96" s="78">
        <f t="shared" si="27"/>
        <v>116095.87</v>
      </c>
      <c r="G96" s="70"/>
      <c r="H96" s="70"/>
      <c r="I96" s="70"/>
      <c r="J96" s="70"/>
      <c r="K96" s="71"/>
      <c r="L96" s="71"/>
    </row>
    <row r="97" spans="1:12" ht="25.5" x14ac:dyDescent="0.2">
      <c r="A97" s="68" t="s">
        <v>76</v>
      </c>
      <c r="B97" s="10" t="s">
        <v>179</v>
      </c>
      <c r="C97" s="72">
        <v>56800</v>
      </c>
      <c r="D97" s="72">
        <v>56800</v>
      </c>
      <c r="E97" s="72"/>
      <c r="F97" s="72">
        <v>56800</v>
      </c>
      <c r="G97" s="72"/>
      <c r="H97" s="72"/>
      <c r="I97" s="72"/>
      <c r="J97" s="72"/>
      <c r="K97" s="41">
        <f t="shared" si="23"/>
        <v>100</v>
      </c>
      <c r="L97" s="41">
        <f>(F97/D97)*100</f>
        <v>100</v>
      </c>
    </row>
    <row r="98" spans="1:12" ht="25.5" x14ac:dyDescent="0.2">
      <c r="A98" s="68" t="s">
        <v>76</v>
      </c>
      <c r="B98" s="10" t="s">
        <v>170</v>
      </c>
      <c r="C98" s="20"/>
      <c r="D98" s="20"/>
      <c r="E98" s="20"/>
      <c r="F98" s="61">
        <v>59295.87</v>
      </c>
      <c r="G98" s="20"/>
      <c r="H98" s="20"/>
      <c r="I98" s="20"/>
      <c r="J98" s="20"/>
      <c r="K98" s="41"/>
      <c r="L98" s="41"/>
    </row>
    <row r="99" spans="1:12" x14ac:dyDescent="0.2">
      <c r="A99" s="74" t="s">
        <v>78</v>
      </c>
      <c r="B99" s="7" t="s">
        <v>79</v>
      </c>
      <c r="C99" s="70">
        <f>C100+C101+C102+C103</f>
        <v>367945</v>
      </c>
      <c r="D99" s="70">
        <f t="shared" ref="D99:F99" si="28">D100+D101+D102+D103</f>
        <v>367945</v>
      </c>
      <c r="E99" s="70">
        <f t="shared" si="28"/>
        <v>0</v>
      </c>
      <c r="F99" s="78">
        <f t="shared" si="28"/>
        <v>442025.88</v>
      </c>
      <c r="G99" s="70"/>
      <c r="H99" s="70"/>
      <c r="I99" s="70"/>
      <c r="J99" s="70"/>
      <c r="K99" s="8">
        <f t="shared" si="23"/>
        <v>120.13368302327794</v>
      </c>
      <c r="L99" s="8">
        <f t="shared" ref="L99" si="29">(F99/D99)*100</f>
        <v>120.13368302327794</v>
      </c>
    </row>
    <row r="100" spans="1:12" x14ac:dyDescent="0.2">
      <c r="A100" s="73" t="s">
        <v>181</v>
      </c>
      <c r="B100" s="65" t="s">
        <v>182</v>
      </c>
      <c r="C100" s="72">
        <v>30000</v>
      </c>
      <c r="D100" s="72">
        <v>30000</v>
      </c>
      <c r="E100" s="72"/>
      <c r="F100" s="72">
        <v>30000</v>
      </c>
      <c r="G100" s="72"/>
      <c r="H100" s="72"/>
      <c r="I100" s="72"/>
      <c r="J100" s="72"/>
      <c r="K100" s="41">
        <f t="shared" si="23"/>
        <v>100</v>
      </c>
      <c r="L100" s="41">
        <f>(F100/D100)*100</f>
        <v>100</v>
      </c>
    </row>
    <row r="101" spans="1:12" ht="25.5" x14ac:dyDescent="0.2">
      <c r="A101" s="68" t="s">
        <v>171</v>
      </c>
      <c r="B101" s="10" t="s">
        <v>172</v>
      </c>
      <c r="C101" s="20">
        <v>304000</v>
      </c>
      <c r="D101" s="20">
        <v>304000</v>
      </c>
      <c r="E101" s="20"/>
      <c r="F101" s="61">
        <v>304000</v>
      </c>
      <c r="G101" s="20"/>
      <c r="H101" s="20"/>
      <c r="I101" s="20"/>
      <c r="J101" s="20"/>
      <c r="K101" s="41">
        <f t="shared" si="23"/>
        <v>100</v>
      </c>
      <c r="L101" s="41">
        <f>(F101/D101)*100</f>
        <v>100</v>
      </c>
    </row>
    <row r="102" spans="1:12" x14ac:dyDescent="0.2">
      <c r="A102" s="68" t="s">
        <v>80</v>
      </c>
      <c r="B102" s="10" t="s">
        <v>81</v>
      </c>
      <c r="C102" s="20">
        <v>33945</v>
      </c>
      <c r="D102" s="20">
        <v>33945</v>
      </c>
      <c r="E102" s="20"/>
      <c r="F102" s="61">
        <v>33489</v>
      </c>
      <c r="G102" s="20"/>
      <c r="H102" s="20"/>
      <c r="I102" s="20"/>
      <c r="J102" s="20"/>
      <c r="K102" s="41">
        <f t="shared" si="23"/>
        <v>98.656650463985869</v>
      </c>
      <c r="L102" s="41">
        <f>(F102/D102)*100</f>
        <v>98.656650463985869</v>
      </c>
    </row>
    <row r="103" spans="1:12" x14ac:dyDescent="0.2">
      <c r="A103" s="68" t="s">
        <v>80</v>
      </c>
      <c r="B103" s="10" t="s">
        <v>81</v>
      </c>
      <c r="C103" s="20"/>
      <c r="D103" s="20"/>
      <c r="E103" s="20"/>
      <c r="F103" s="61">
        <v>74536.88</v>
      </c>
      <c r="G103" s="20"/>
      <c r="H103" s="20"/>
      <c r="I103" s="20"/>
      <c r="J103" s="20"/>
      <c r="K103" s="41"/>
      <c r="L103" s="41"/>
    </row>
    <row r="104" spans="1:12" ht="20.25" customHeight="1" x14ac:dyDescent="0.2">
      <c r="A104" s="6" t="s">
        <v>82</v>
      </c>
      <c r="B104" s="7" t="s">
        <v>83</v>
      </c>
      <c r="C104" s="45">
        <f>C105+C106+C107++C108+C109+C110+C113+C114+C115</f>
        <v>20470539</v>
      </c>
      <c r="D104" s="45">
        <f t="shared" ref="D104:F104" si="30">D105+D106+D107++D108+D109+D110+D113+D114+D115</f>
        <v>20470539</v>
      </c>
      <c r="E104" s="45">
        <f t="shared" si="30"/>
        <v>0</v>
      </c>
      <c r="F104" s="76">
        <f t="shared" si="30"/>
        <v>9745595.4499999993</v>
      </c>
      <c r="G104" s="21"/>
      <c r="H104" s="21"/>
      <c r="I104" s="21"/>
      <c r="J104" s="21"/>
      <c r="K104" s="8">
        <f t="shared" si="23"/>
        <v>47.607908370170414</v>
      </c>
      <c r="L104" s="8">
        <f t="shared" ref="L104" si="31">(F104/D104)*100</f>
        <v>47.607908370170414</v>
      </c>
    </row>
    <row r="105" spans="1:12" ht="16.5" customHeight="1" x14ac:dyDescent="0.2">
      <c r="A105" s="24" t="s">
        <v>125</v>
      </c>
      <c r="B105" s="25" t="s">
        <v>124</v>
      </c>
      <c r="C105" s="20">
        <v>1472700</v>
      </c>
      <c r="D105" s="20">
        <v>1472700</v>
      </c>
      <c r="E105" s="20"/>
      <c r="F105" s="61">
        <v>1262886</v>
      </c>
      <c r="G105" s="20"/>
      <c r="H105" s="20"/>
      <c r="I105" s="20"/>
      <c r="J105" s="20"/>
      <c r="K105" s="41">
        <f t="shared" si="26"/>
        <v>85.753106539009977</v>
      </c>
      <c r="L105" s="41">
        <f>(F105/D105)*100</f>
        <v>85.753106539009977</v>
      </c>
    </row>
    <row r="106" spans="1:12" ht="24.75" customHeight="1" x14ac:dyDescent="0.2">
      <c r="A106" s="24" t="s">
        <v>163</v>
      </c>
      <c r="B106" s="27" t="s">
        <v>129</v>
      </c>
      <c r="C106" s="20">
        <v>4626655</v>
      </c>
      <c r="D106" s="20">
        <v>4626655</v>
      </c>
      <c r="E106" s="20"/>
      <c r="F106" s="61">
        <v>4626654.13</v>
      </c>
      <c r="G106" s="20"/>
      <c r="H106" s="20"/>
      <c r="I106" s="20"/>
      <c r="J106" s="20"/>
      <c r="K106" s="41">
        <f t="shared" si="26"/>
        <v>99.999981195917997</v>
      </c>
      <c r="L106" s="41">
        <f>(F106/D106)*100</f>
        <v>99.999981195917997</v>
      </c>
    </row>
    <row r="107" spans="1:12" ht="24.75" customHeight="1" x14ac:dyDescent="0.2">
      <c r="A107" s="24" t="s">
        <v>126</v>
      </c>
      <c r="B107" s="27" t="s">
        <v>127</v>
      </c>
      <c r="C107" s="20">
        <v>3392764</v>
      </c>
      <c r="D107" s="20">
        <v>3392764</v>
      </c>
      <c r="E107" s="20"/>
      <c r="F107" s="61">
        <v>866387.09</v>
      </c>
      <c r="G107" s="20"/>
      <c r="H107" s="20"/>
      <c r="I107" s="20"/>
      <c r="J107" s="20"/>
      <c r="K107" s="41">
        <f t="shared" ref="K107:K120" si="32">(F107/C107)*100</f>
        <v>25.53632053393634</v>
      </c>
      <c r="L107" s="41">
        <f t="shared" ref="L107:L117" si="33">(F107/D107)*100</f>
        <v>25.53632053393634</v>
      </c>
    </row>
    <row r="108" spans="1:12" ht="36.75" customHeight="1" x14ac:dyDescent="0.2">
      <c r="A108" s="24" t="s">
        <v>164</v>
      </c>
      <c r="B108" s="27" t="s">
        <v>186</v>
      </c>
      <c r="C108" s="20">
        <v>7245000</v>
      </c>
      <c r="D108" s="20">
        <v>7245000</v>
      </c>
      <c r="E108" s="20"/>
      <c r="F108" s="61">
        <v>80000</v>
      </c>
      <c r="G108" s="20"/>
      <c r="H108" s="20"/>
      <c r="I108" s="20"/>
      <c r="J108" s="20"/>
      <c r="K108" s="41">
        <f t="shared" si="32"/>
        <v>1.1042097998619738</v>
      </c>
      <c r="L108" s="41">
        <f t="shared" si="33"/>
        <v>1.1042097998619738</v>
      </c>
    </row>
    <row r="109" spans="1:12" ht="28.5" customHeight="1" x14ac:dyDescent="0.2">
      <c r="A109" s="24" t="s">
        <v>86</v>
      </c>
      <c r="B109" s="27" t="s">
        <v>87</v>
      </c>
      <c r="C109" s="20">
        <v>1022931</v>
      </c>
      <c r="D109" s="20">
        <v>1022931</v>
      </c>
      <c r="E109" s="20"/>
      <c r="F109" s="61">
        <v>1007356.72</v>
      </c>
      <c r="G109" s="20"/>
      <c r="H109" s="20"/>
      <c r="I109" s="20"/>
      <c r="J109" s="20"/>
      <c r="K109" s="41">
        <f t="shared" si="32"/>
        <v>98.47748479613972</v>
      </c>
      <c r="L109" s="41">
        <f t="shared" si="33"/>
        <v>98.47748479613972</v>
      </c>
    </row>
    <row r="110" spans="1:12" ht="62.25" customHeight="1" x14ac:dyDescent="0.2">
      <c r="A110" s="24" t="s">
        <v>165</v>
      </c>
      <c r="B110" s="27" t="s">
        <v>166</v>
      </c>
      <c r="C110" s="20">
        <v>612968</v>
      </c>
      <c r="D110" s="20">
        <v>612968</v>
      </c>
      <c r="E110" s="20"/>
      <c r="F110" s="61">
        <v>583952.75</v>
      </c>
      <c r="G110" s="20"/>
      <c r="H110" s="20"/>
      <c r="I110" s="20"/>
      <c r="J110" s="20"/>
      <c r="K110" s="41">
        <f t="shared" si="32"/>
        <v>95.266433158011509</v>
      </c>
      <c r="L110" s="41">
        <f t="shared" si="33"/>
        <v>95.266433158011509</v>
      </c>
    </row>
    <row r="111" spans="1:12" hidden="1" x14ac:dyDescent="0.2">
      <c r="A111" s="24"/>
      <c r="B111" s="27"/>
      <c r="C111" s="20"/>
      <c r="D111" s="20">
        <v>0</v>
      </c>
      <c r="E111" s="20"/>
      <c r="F111" s="61">
        <v>0</v>
      </c>
      <c r="G111" s="20"/>
      <c r="H111" s="20"/>
      <c r="I111" s="20"/>
      <c r="J111" s="20"/>
      <c r="K111" s="41" t="e">
        <f t="shared" si="32"/>
        <v>#DIV/0!</v>
      </c>
      <c r="L111" s="41"/>
    </row>
    <row r="112" spans="1:12" hidden="1" x14ac:dyDescent="0.2">
      <c r="A112" s="24"/>
      <c r="B112" s="27"/>
      <c r="C112" s="20"/>
      <c r="D112" s="20">
        <v>0</v>
      </c>
      <c r="E112" s="20"/>
      <c r="F112" s="61">
        <v>0</v>
      </c>
      <c r="G112" s="20"/>
      <c r="H112" s="20"/>
      <c r="I112" s="20"/>
      <c r="J112" s="20"/>
      <c r="K112" s="41" t="e">
        <f t="shared" si="32"/>
        <v>#DIV/0!</v>
      </c>
      <c r="L112" s="41"/>
    </row>
    <row r="113" spans="1:12" ht="25.5" x14ac:dyDescent="0.2">
      <c r="A113" s="24" t="s">
        <v>168</v>
      </c>
      <c r="B113" s="27" t="s">
        <v>169</v>
      </c>
      <c r="C113" s="20">
        <v>1599331</v>
      </c>
      <c r="D113" s="20">
        <v>1599331</v>
      </c>
      <c r="E113" s="20"/>
      <c r="F113" s="61">
        <v>843470.02</v>
      </c>
      <c r="G113" s="20"/>
      <c r="H113" s="20"/>
      <c r="I113" s="20"/>
      <c r="J113" s="20"/>
      <c r="K113" s="41">
        <f t="shared" si="32"/>
        <v>52.738927714150485</v>
      </c>
      <c r="L113" s="41">
        <f t="shared" si="33"/>
        <v>52.738927714150485</v>
      </c>
    </row>
    <row r="114" spans="1:12" ht="25.5" customHeight="1" x14ac:dyDescent="0.2">
      <c r="A114" s="24" t="s">
        <v>167</v>
      </c>
      <c r="B114" s="27" t="s">
        <v>127</v>
      </c>
      <c r="C114" s="20">
        <v>471350</v>
      </c>
      <c r="D114" s="20">
        <v>471350</v>
      </c>
      <c r="E114" s="20"/>
      <c r="F114" s="61">
        <v>448050</v>
      </c>
      <c r="G114" s="20"/>
      <c r="H114" s="20"/>
      <c r="I114" s="20"/>
      <c r="J114" s="20"/>
      <c r="K114" s="41">
        <f t="shared" si="32"/>
        <v>95.056751882889571</v>
      </c>
      <c r="L114" s="41">
        <f t="shared" si="33"/>
        <v>95.056751882889571</v>
      </c>
    </row>
    <row r="115" spans="1:12" ht="25.5" x14ac:dyDescent="0.2">
      <c r="A115" s="24" t="s">
        <v>128</v>
      </c>
      <c r="B115" s="27" t="s">
        <v>129</v>
      </c>
      <c r="C115" s="20">
        <v>26840</v>
      </c>
      <c r="D115" s="20">
        <v>26840</v>
      </c>
      <c r="E115" s="20"/>
      <c r="F115" s="61">
        <v>26838.74</v>
      </c>
      <c r="G115" s="20"/>
      <c r="H115" s="20"/>
      <c r="I115" s="20"/>
      <c r="J115" s="20"/>
      <c r="K115" s="30">
        <f t="shared" si="32"/>
        <v>99.995305514157991</v>
      </c>
      <c r="L115" s="30">
        <f t="shared" si="33"/>
        <v>99.995305514157991</v>
      </c>
    </row>
    <row r="116" spans="1:12" ht="22.5" customHeight="1" x14ac:dyDescent="0.2">
      <c r="A116" s="6" t="s">
        <v>90</v>
      </c>
      <c r="B116" s="7" t="s">
        <v>91</v>
      </c>
      <c r="C116" s="45">
        <f>C117+C118</f>
        <v>125000</v>
      </c>
      <c r="D116" s="45">
        <f t="shared" ref="D116:F116" si="34">D117+D118</f>
        <v>125000</v>
      </c>
      <c r="E116" s="45">
        <f t="shared" si="34"/>
        <v>0</v>
      </c>
      <c r="F116" s="76">
        <f t="shared" si="34"/>
        <v>113299.16</v>
      </c>
      <c r="G116" s="21"/>
      <c r="H116" s="21"/>
      <c r="I116" s="21"/>
      <c r="J116" s="21"/>
      <c r="K116" s="8">
        <f t="shared" si="32"/>
        <v>90.639328000000006</v>
      </c>
      <c r="L116" s="8">
        <f t="shared" si="33"/>
        <v>90.639328000000006</v>
      </c>
    </row>
    <row r="117" spans="1:12" ht="22.5" customHeight="1" x14ac:dyDescent="0.2">
      <c r="A117" s="73" t="s">
        <v>92</v>
      </c>
      <c r="B117" s="65" t="s">
        <v>93</v>
      </c>
      <c r="C117" s="88">
        <v>15000</v>
      </c>
      <c r="D117" s="88">
        <v>15000</v>
      </c>
      <c r="E117" s="88"/>
      <c r="F117" s="89">
        <v>14900</v>
      </c>
      <c r="G117" s="72"/>
      <c r="H117" s="72"/>
      <c r="I117" s="72"/>
      <c r="J117" s="72"/>
      <c r="K117" s="30">
        <f t="shared" si="32"/>
        <v>99.333333333333329</v>
      </c>
      <c r="L117" s="30">
        <f t="shared" si="33"/>
        <v>99.333333333333329</v>
      </c>
    </row>
    <row r="118" spans="1:12" ht="25.5" x14ac:dyDescent="0.2">
      <c r="A118" s="24" t="s">
        <v>131</v>
      </c>
      <c r="B118" s="27" t="s">
        <v>130</v>
      </c>
      <c r="C118" s="20">
        <v>110000</v>
      </c>
      <c r="D118" s="20">
        <v>110000</v>
      </c>
      <c r="E118" s="20"/>
      <c r="F118" s="61">
        <v>98399.16</v>
      </c>
      <c r="G118" s="20"/>
      <c r="H118" s="20"/>
      <c r="I118" s="20"/>
      <c r="J118" s="20"/>
      <c r="K118" s="30">
        <f t="shared" si="32"/>
        <v>89.453781818181824</v>
      </c>
      <c r="L118" s="30">
        <f>(F118/D118)*100</f>
        <v>89.453781818181824</v>
      </c>
    </row>
    <row r="119" spans="1:12" ht="19.5" hidden="1" customHeight="1" x14ac:dyDescent="0.2">
      <c r="A119" s="18"/>
      <c r="B119" s="46" t="s">
        <v>132</v>
      </c>
      <c r="C119" s="46"/>
      <c r="D119" s="46"/>
      <c r="E119" s="46">
        <f>E70+E76+E85+E91+E104+E116</f>
        <v>0</v>
      </c>
      <c r="F119" s="63"/>
      <c r="G119" s="18"/>
      <c r="H119" s="18"/>
      <c r="I119" s="18"/>
      <c r="J119" s="18"/>
      <c r="K119" s="15"/>
      <c r="L119" s="15"/>
    </row>
    <row r="120" spans="1:12" ht="19.5" customHeight="1" x14ac:dyDescent="0.2">
      <c r="A120" s="6" t="s">
        <v>98</v>
      </c>
      <c r="B120" s="7" t="s">
        <v>99</v>
      </c>
      <c r="C120" s="45">
        <f>C121</f>
        <v>1000000</v>
      </c>
      <c r="D120" s="45">
        <f t="shared" ref="D120:J120" si="35">D121</f>
        <v>1000000</v>
      </c>
      <c r="E120" s="45">
        <f t="shared" si="35"/>
        <v>0</v>
      </c>
      <c r="F120" s="76">
        <f t="shared" si="35"/>
        <v>513277.94</v>
      </c>
      <c r="G120" s="45">
        <f t="shared" si="35"/>
        <v>0</v>
      </c>
      <c r="H120" s="45">
        <f t="shared" si="35"/>
        <v>0</v>
      </c>
      <c r="I120" s="45">
        <f t="shared" si="35"/>
        <v>0</v>
      </c>
      <c r="J120" s="45">
        <f t="shared" si="35"/>
        <v>0</v>
      </c>
      <c r="K120" s="92">
        <f t="shared" si="32"/>
        <v>51.327794000000004</v>
      </c>
      <c r="L120" s="92">
        <f>(F120/D120)*100</f>
        <v>51.327794000000004</v>
      </c>
    </row>
    <row r="121" spans="1:12" ht="27" customHeight="1" x14ac:dyDescent="0.2">
      <c r="A121" s="85">
        <v>3719750</v>
      </c>
      <c r="B121" s="86" t="s">
        <v>187</v>
      </c>
      <c r="C121" s="90">
        <v>1000000</v>
      </c>
      <c r="D121" s="90">
        <v>1000000</v>
      </c>
      <c r="E121" s="90"/>
      <c r="F121" s="91">
        <v>513277.94</v>
      </c>
      <c r="G121" s="87"/>
      <c r="H121" s="87"/>
      <c r="I121" s="87"/>
      <c r="J121" s="87"/>
      <c r="K121" s="30">
        <f t="shared" ref="K121" si="36">(F121/C121)*100</f>
        <v>51.327794000000004</v>
      </c>
      <c r="L121" s="30">
        <f>(F121/D121)*100</f>
        <v>51.327794000000004</v>
      </c>
    </row>
    <row r="122" spans="1:12" ht="18.75" customHeight="1" x14ac:dyDescent="0.2">
      <c r="A122" s="18"/>
      <c r="B122" s="47" t="s">
        <v>133</v>
      </c>
      <c r="C122" s="46">
        <f>C70+C76+C85+C91+C96+C99+C104+C116+C120</f>
        <v>29324957</v>
      </c>
      <c r="D122" s="46">
        <f t="shared" ref="D122:F122" si="37">D70+D76+D85+D91+D96+D99+D104+D116+D120</f>
        <v>27913642</v>
      </c>
      <c r="E122" s="46">
        <f t="shared" si="37"/>
        <v>0</v>
      </c>
      <c r="F122" s="77">
        <f t="shared" si="37"/>
        <v>19015653.060000002</v>
      </c>
      <c r="G122" s="18"/>
      <c r="H122" s="18"/>
      <c r="I122" s="18"/>
      <c r="J122" s="18"/>
      <c r="K122" s="15">
        <f>(F122/C122)*100</f>
        <v>64.844606796865904</v>
      </c>
      <c r="L122" s="15">
        <f t="shared" ref="L122:L123" si="38">(F122/D122)*100</f>
        <v>68.123153044665401</v>
      </c>
    </row>
    <row r="123" spans="1:12" ht="22.5" customHeight="1" x14ac:dyDescent="0.2">
      <c r="A123" s="18"/>
      <c r="B123" s="49" t="s">
        <v>134</v>
      </c>
      <c r="C123" s="50">
        <f>C68+C122</f>
        <v>159158398</v>
      </c>
      <c r="D123" s="50">
        <f>D68+D122</f>
        <v>157747083</v>
      </c>
      <c r="E123" s="50">
        <f>E68+E122</f>
        <v>0</v>
      </c>
      <c r="F123" s="50">
        <f>F68+F122</f>
        <v>147457305.03</v>
      </c>
      <c r="G123" s="18"/>
      <c r="H123" s="18"/>
      <c r="I123" s="18"/>
      <c r="J123" s="18"/>
      <c r="K123" s="15">
        <f>(F123/C123)*100</f>
        <v>92.648146050075226</v>
      </c>
      <c r="L123" s="15">
        <f t="shared" si="38"/>
        <v>93.47704073234749</v>
      </c>
    </row>
    <row r="124" spans="1:12" ht="18" customHeight="1" x14ac:dyDescent="0.2">
      <c r="A124" s="20"/>
      <c r="B124" s="51" t="s">
        <v>135</v>
      </c>
      <c r="C124" s="20"/>
      <c r="D124" s="20"/>
      <c r="E124" s="20"/>
      <c r="F124" s="61"/>
      <c r="G124" s="20"/>
      <c r="H124" s="20"/>
      <c r="I124" s="20"/>
      <c r="J124" s="20"/>
      <c r="K124" s="20"/>
      <c r="L124" s="20"/>
    </row>
    <row r="125" spans="1:12" ht="21.75" customHeight="1" x14ac:dyDescent="0.2">
      <c r="A125" s="6" t="s">
        <v>90</v>
      </c>
      <c r="B125" s="7" t="s">
        <v>91</v>
      </c>
      <c r="C125" s="45">
        <f>C126</f>
        <v>100000</v>
      </c>
      <c r="D125" s="45">
        <f>D126</f>
        <v>100000</v>
      </c>
      <c r="E125" s="45">
        <f t="shared" ref="E125:F125" si="39">E126</f>
        <v>0</v>
      </c>
      <c r="F125" s="62">
        <f t="shared" si="39"/>
        <v>100000</v>
      </c>
      <c r="G125" s="21"/>
      <c r="H125" s="21"/>
      <c r="I125" s="21"/>
      <c r="J125" s="21"/>
      <c r="K125" s="8">
        <f t="shared" ref="K125" si="40">(F125/C125)*100</f>
        <v>100</v>
      </c>
      <c r="L125" s="8">
        <f t="shared" ref="L125" si="41">(F125/D125)*100</f>
        <v>100</v>
      </c>
    </row>
    <row r="126" spans="1:12" ht="19.5" customHeight="1" x14ac:dyDescent="0.2">
      <c r="A126" s="93" t="s">
        <v>137</v>
      </c>
      <c r="B126" s="25" t="s">
        <v>136</v>
      </c>
      <c r="C126" s="20">
        <v>100000</v>
      </c>
      <c r="D126" s="20">
        <v>100000</v>
      </c>
      <c r="E126" s="20"/>
      <c r="F126" s="61">
        <v>100000</v>
      </c>
      <c r="G126" s="20"/>
      <c r="H126" s="20"/>
      <c r="I126" s="20"/>
      <c r="J126" s="20"/>
      <c r="K126" s="30">
        <f t="shared" ref="K126" si="42">(F126/C126)*100</f>
        <v>100</v>
      </c>
      <c r="L126" s="30">
        <f t="shared" ref="L126:L127" si="43">(F126/D126)*100</f>
        <v>100</v>
      </c>
    </row>
    <row r="127" spans="1:12" ht="18" customHeight="1" x14ac:dyDescent="0.2">
      <c r="A127" s="52"/>
      <c r="B127" s="49" t="s">
        <v>138</v>
      </c>
      <c r="C127" s="46">
        <f>C125</f>
        <v>100000</v>
      </c>
      <c r="D127" s="46">
        <f>D125</f>
        <v>100000</v>
      </c>
      <c r="E127" s="46"/>
      <c r="F127" s="63">
        <f>F125</f>
        <v>100000</v>
      </c>
      <c r="G127" s="18"/>
      <c r="H127" s="18"/>
      <c r="I127" s="18"/>
      <c r="J127" s="18"/>
      <c r="K127" s="15">
        <f>(F127/C127)*100</f>
        <v>100</v>
      </c>
      <c r="L127" s="15">
        <f t="shared" si="43"/>
        <v>100</v>
      </c>
    </row>
    <row r="128" spans="1:12" ht="18" customHeight="1" x14ac:dyDescent="0.2">
      <c r="A128" s="23"/>
      <c r="B128" s="53" t="s">
        <v>139</v>
      </c>
      <c r="C128" s="20"/>
      <c r="D128" s="20"/>
      <c r="E128" s="20"/>
      <c r="F128" s="61"/>
      <c r="G128" s="20"/>
      <c r="H128" s="20"/>
      <c r="I128" s="20"/>
      <c r="J128" s="20"/>
      <c r="K128" s="20"/>
      <c r="L128" s="20"/>
    </row>
    <row r="129" spans="1:14" ht="18.75" customHeight="1" x14ac:dyDescent="0.2">
      <c r="A129" s="54">
        <v>602000</v>
      </c>
      <c r="B129" s="53" t="s">
        <v>140</v>
      </c>
      <c r="C129" s="54">
        <v>-13215733</v>
      </c>
      <c r="D129" s="82"/>
      <c r="E129" s="54"/>
      <c r="F129" s="64">
        <v>-15845180.380000001</v>
      </c>
      <c r="G129" s="54"/>
      <c r="H129" s="54"/>
      <c r="I129" s="54"/>
      <c r="J129" s="54"/>
      <c r="K129" s="54"/>
      <c r="L129" s="54"/>
    </row>
    <row r="130" spans="1:14" ht="15.75" customHeight="1" x14ac:dyDescent="0.2">
      <c r="A130" s="20">
        <v>602100</v>
      </c>
      <c r="B130" s="25" t="s">
        <v>144</v>
      </c>
      <c r="C130" s="20">
        <v>4002428</v>
      </c>
      <c r="D130" s="83">
        <v>4002428</v>
      </c>
      <c r="E130" s="20"/>
      <c r="F130" s="61">
        <v>4076946.35</v>
      </c>
      <c r="G130" s="20"/>
      <c r="H130" s="20"/>
      <c r="I130" s="20"/>
      <c r="J130" s="20"/>
      <c r="K130" s="20"/>
      <c r="L130" s="20"/>
      <c r="M130" s="75"/>
    </row>
    <row r="131" spans="1:14" ht="16.5" customHeight="1" x14ac:dyDescent="0.2">
      <c r="A131" s="20">
        <v>602200</v>
      </c>
      <c r="B131" s="25" t="s">
        <v>141</v>
      </c>
      <c r="C131" s="20"/>
      <c r="D131" s="83"/>
      <c r="E131" s="20"/>
      <c r="F131" s="61">
        <v>5239182.9400000004</v>
      </c>
      <c r="G131" s="20"/>
      <c r="H131" s="20"/>
      <c r="I131" s="20"/>
      <c r="J131" s="20"/>
      <c r="K131" s="20"/>
      <c r="L131" s="20"/>
      <c r="M131" s="75"/>
    </row>
    <row r="132" spans="1:14" ht="17.25" customHeight="1" x14ac:dyDescent="0.2">
      <c r="A132" s="20">
        <v>602304</v>
      </c>
      <c r="B132" s="25" t="s">
        <v>143</v>
      </c>
      <c r="C132" s="20">
        <v>0</v>
      </c>
      <c r="D132" s="20">
        <v>0</v>
      </c>
      <c r="E132" s="20"/>
      <c r="F132" s="61">
        <v>-24174.62</v>
      </c>
      <c r="G132" s="20"/>
      <c r="H132" s="20"/>
      <c r="I132" s="20"/>
      <c r="J132" s="20"/>
      <c r="K132" s="20"/>
      <c r="L132" s="20"/>
      <c r="M132" s="75"/>
      <c r="N132" s="75"/>
    </row>
    <row r="133" spans="1:14" ht="30" customHeight="1" x14ac:dyDescent="0.2">
      <c r="A133" s="20">
        <v>602400</v>
      </c>
      <c r="B133" s="27" t="s">
        <v>142</v>
      </c>
      <c r="C133" s="20">
        <v>-17218161</v>
      </c>
      <c r="D133" s="20">
        <v>-17218161</v>
      </c>
      <c r="E133" s="20"/>
      <c r="F133" s="61">
        <v>-14658769.17</v>
      </c>
      <c r="G133" s="20"/>
      <c r="H133" s="20"/>
      <c r="I133" s="20"/>
      <c r="J133" s="20"/>
      <c r="K133" s="20"/>
      <c r="L133" s="20"/>
    </row>
    <row r="134" spans="1:14" ht="16.5" customHeight="1" x14ac:dyDescent="0.2">
      <c r="A134" s="20"/>
      <c r="B134" s="53" t="s">
        <v>145</v>
      </c>
      <c r="C134" s="20"/>
      <c r="D134" s="20"/>
      <c r="E134" s="20"/>
      <c r="F134" s="61"/>
      <c r="G134" s="20"/>
      <c r="H134" s="20"/>
      <c r="I134" s="20"/>
      <c r="J134" s="20"/>
      <c r="K134" s="20"/>
      <c r="L134" s="20"/>
    </row>
    <row r="135" spans="1:14" ht="16.5" customHeight="1" x14ac:dyDescent="0.2">
      <c r="A135" s="54">
        <v>602000</v>
      </c>
      <c r="B135" s="53" t="s">
        <v>140</v>
      </c>
      <c r="C135" s="20">
        <v>18822763</v>
      </c>
      <c r="D135" s="20"/>
      <c r="E135" s="20"/>
      <c r="F135" s="61">
        <v>7680997.5</v>
      </c>
      <c r="G135" s="20"/>
      <c r="H135" s="20"/>
      <c r="I135" s="20"/>
      <c r="J135" s="20"/>
      <c r="K135" s="20"/>
      <c r="L135" s="20"/>
      <c r="M135" s="55"/>
    </row>
    <row r="136" spans="1:14" ht="20.25" customHeight="1" x14ac:dyDescent="0.2">
      <c r="A136" s="20">
        <v>602100</v>
      </c>
      <c r="B136" s="25" t="s">
        <v>144</v>
      </c>
      <c r="C136" s="20">
        <v>1604602</v>
      </c>
      <c r="D136" s="20">
        <v>1604602</v>
      </c>
      <c r="E136" s="20"/>
      <c r="F136" s="61">
        <v>1981221.95</v>
      </c>
      <c r="G136" s="20"/>
      <c r="H136" s="20"/>
      <c r="I136" s="20"/>
      <c r="J136" s="20"/>
      <c r="K136" s="20"/>
      <c r="L136" s="20"/>
    </row>
    <row r="137" spans="1:14" ht="18.75" customHeight="1" x14ac:dyDescent="0.2">
      <c r="A137" s="20">
        <v>602200</v>
      </c>
      <c r="B137" s="25" t="s">
        <v>141</v>
      </c>
      <c r="C137" s="20"/>
      <c r="D137" s="20"/>
      <c r="E137" s="20"/>
      <c r="F137" s="61">
        <v>8958845.8800000008</v>
      </c>
      <c r="G137" s="20"/>
      <c r="H137" s="20"/>
      <c r="I137" s="20"/>
      <c r="J137" s="20"/>
      <c r="K137" s="20"/>
      <c r="L137" s="20"/>
      <c r="M137" s="55"/>
    </row>
    <row r="138" spans="1:14" ht="18.75" customHeight="1" x14ac:dyDescent="0.2">
      <c r="A138" s="20">
        <v>602304</v>
      </c>
      <c r="B138" s="25" t="s">
        <v>143</v>
      </c>
      <c r="C138" s="20"/>
      <c r="D138" s="20"/>
      <c r="E138" s="20"/>
      <c r="F138" s="61">
        <v>-147.74</v>
      </c>
      <c r="G138" s="20"/>
      <c r="H138" s="20"/>
      <c r="I138" s="20"/>
      <c r="J138" s="20"/>
      <c r="K138" s="20"/>
      <c r="L138" s="20"/>
      <c r="M138" s="55"/>
    </row>
    <row r="139" spans="1:14" ht="27.75" customHeight="1" x14ac:dyDescent="0.2">
      <c r="A139" s="20">
        <v>602400</v>
      </c>
      <c r="B139" s="27" t="s">
        <v>142</v>
      </c>
      <c r="C139" s="20">
        <v>17218161</v>
      </c>
      <c r="D139" s="20">
        <v>17218161</v>
      </c>
      <c r="E139" s="20"/>
      <c r="F139" s="61">
        <v>14658769.17</v>
      </c>
      <c r="G139" s="20"/>
      <c r="H139" s="20"/>
      <c r="I139" s="20"/>
      <c r="J139" s="20"/>
      <c r="K139" s="20"/>
      <c r="L139" s="20"/>
      <c r="M139" s="75"/>
    </row>
    <row r="141" spans="1:14" x14ac:dyDescent="0.2">
      <c r="B141" s="56" t="s">
        <v>146</v>
      </c>
    </row>
    <row r="142" spans="1:14" x14ac:dyDescent="0.2">
      <c r="B142" s="56" t="s">
        <v>147</v>
      </c>
      <c r="F142" t="s">
        <v>148</v>
      </c>
    </row>
  </sheetData>
  <mergeCells count="3">
    <mergeCell ref="K1:L1"/>
    <mergeCell ref="F2:L3"/>
    <mergeCell ref="B4:F4"/>
  </mergeCells>
  <pageMargins left="0.32" right="0.33" top="0.39370078740157499" bottom="0.39370078740157499" header="0" footer="0"/>
  <pageSetup paperSize="9" scale="7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2019-01-26T10:39:27Z</cp:lastPrinted>
  <dcterms:created xsi:type="dcterms:W3CDTF">2018-05-22T11:21:30Z</dcterms:created>
  <dcterms:modified xsi:type="dcterms:W3CDTF">2019-01-28T06:25:48Z</dcterms:modified>
</cp:coreProperties>
</file>