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L127" i="1"/>
  <c r="K127" i="1"/>
  <c r="L109" i="1"/>
  <c r="L110" i="1"/>
  <c r="L111" i="1"/>
  <c r="L112" i="1"/>
  <c r="L85" i="1" l="1"/>
  <c r="K85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7" i="1" l="1"/>
  <c r="L107" i="1"/>
  <c r="K107" i="1"/>
  <c r="L104" i="1"/>
  <c r="D102" i="1"/>
  <c r="E102" i="1"/>
  <c r="F102" i="1"/>
  <c r="L102" i="1" s="1"/>
  <c r="C102" i="1"/>
  <c r="D88" i="1"/>
  <c r="E88" i="1"/>
  <c r="F88" i="1"/>
  <c r="C88" i="1"/>
  <c r="D56" i="1"/>
  <c r="E56" i="1"/>
  <c r="F56" i="1"/>
  <c r="C56" i="1"/>
  <c r="K59" i="1"/>
  <c r="L59" i="1"/>
  <c r="I59" i="1"/>
  <c r="J59" i="1"/>
  <c r="D52" i="1"/>
  <c r="E52" i="1"/>
  <c r="F52" i="1"/>
  <c r="C52" i="1"/>
  <c r="K102" i="1" l="1"/>
  <c r="L54" i="1"/>
  <c r="K54" i="1"/>
  <c r="I55" i="1"/>
  <c r="J55" i="1"/>
  <c r="K55" i="1"/>
  <c r="L55" i="1"/>
  <c r="L28" i="1" l="1"/>
  <c r="K28" i="1"/>
  <c r="D99" i="1" l="1"/>
  <c r="E99" i="1"/>
  <c r="F99" i="1"/>
  <c r="C99" i="1"/>
  <c r="D116" i="1"/>
  <c r="E116" i="1"/>
  <c r="F116" i="1"/>
  <c r="C116" i="1"/>
  <c r="K117" i="1"/>
  <c r="L113" i="1"/>
  <c r="D105" i="1"/>
  <c r="E105" i="1"/>
  <c r="F105" i="1"/>
  <c r="C105" i="1"/>
  <c r="K112" i="1"/>
  <c r="K113" i="1"/>
  <c r="K110" i="1"/>
  <c r="K111" i="1"/>
  <c r="D94" i="1"/>
  <c r="E94" i="1"/>
  <c r="F94" i="1"/>
  <c r="C94" i="1"/>
  <c r="L97" i="1"/>
  <c r="K97" i="1"/>
  <c r="D79" i="1"/>
  <c r="E79" i="1"/>
  <c r="F79" i="1"/>
  <c r="C79" i="1"/>
  <c r="L84" i="1"/>
  <c r="K84" i="1"/>
  <c r="D73" i="1"/>
  <c r="E73" i="1"/>
  <c r="F73" i="1"/>
  <c r="C73" i="1"/>
  <c r="L77" i="1"/>
  <c r="K77" i="1"/>
  <c r="D66" i="1"/>
  <c r="E66" i="1"/>
  <c r="F66" i="1"/>
  <c r="C66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E120" i="1" l="1"/>
  <c r="C120" i="1"/>
  <c r="D120" i="1"/>
  <c r="E124" i="1"/>
  <c r="F124" i="1"/>
  <c r="F128" i="1" s="1"/>
  <c r="D124" i="1"/>
  <c r="D128" i="1" s="1"/>
  <c r="C124" i="1"/>
  <c r="L125" i="1"/>
  <c r="K125" i="1"/>
  <c r="L118" i="1"/>
  <c r="K118" i="1"/>
  <c r="L116" i="1"/>
  <c r="K114" i="1"/>
  <c r="L114" i="1"/>
  <c r="L105" i="1"/>
  <c r="K115" i="1"/>
  <c r="L115" i="1"/>
  <c r="K108" i="1"/>
  <c r="L108" i="1"/>
  <c r="K109" i="1"/>
  <c r="L106" i="1"/>
  <c r="K106" i="1"/>
  <c r="K98" i="1"/>
  <c r="K96" i="1"/>
  <c r="L95" i="1"/>
  <c r="K95" i="1"/>
  <c r="L88" i="1"/>
  <c r="L93" i="1"/>
  <c r="K93" i="1"/>
  <c r="L92" i="1"/>
  <c r="K92" i="1"/>
  <c r="K91" i="1"/>
  <c r="L79" i="1"/>
  <c r="K87" i="1"/>
  <c r="K83" i="1"/>
  <c r="L83" i="1"/>
  <c r="K82" i="1"/>
  <c r="K81" i="1"/>
  <c r="F120" i="1" l="1"/>
  <c r="L128" i="1"/>
  <c r="K128" i="1"/>
  <c r="L124" i="1"/>
  <c r="K124" i="1"/>
  <c r="K94" i="1"/>
  <c r="K116" i="1"/>
  <c r="L94" i="1"/>
  <c r="K105" i="1"/>
  <c r="K88" i="1"/>
  <c r="K79" i="1"/>
  <c r="L80" i="1"/>
  <c r="K80" i="1"/>
  <c r="L78" i="1"/>
  <c r="K78" i="1"/>
  <c r="L76" i="1"/>
  <c r="K76" i="1"/>
  <c r="K75" i="1"/>
  <c r="L74" i="1"/>
  <c r="K74" i="1"/>
  <c r="E119" i="1" l="1"/>
  <c r="L73" i="1"/>
  <c r="K73" i="1"/>
  <c r="D71" i="1"/>
  <c r="D121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E121" i="1"/>
  <c r="C121" i="1"/>
  <c r="L71" i="1"/>
  <c r="F121" i="1"/>
  <c r="K120" i="1"/>
  <c r="L120" i="1"/>
  <c r="K71" i="1"/>
  <c r="K121" i="1" l="1"/>
  <c r="L121" i="1"/>
</calcChain>
</file>

<file path=xl/sharedStrings.xml><?xml version="1.0" encoding="utf-8"?>
<sst xmlns="http://schemas.openxmlformats.org/spreadsheetml/2006/main" count="261" uniqueCount="198">
  <si>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</si>
  <si>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</si>
  <si>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</si>
  <si>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</si>
  <si>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</si>
  <si>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</si>
  <si>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</si>
  <si>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</si>
  <si>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</si>
  <si>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</si>
  <si>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</si>
  <si>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</si>
  <si>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</si>
  <si>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</si>
  <si>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</si>
  <si>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</si>
  <si>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</si>
  <si>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</si>
  <si>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</si>
  <si>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</si>
  <si>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</si>
  <si>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</si>
  <si>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</si>
  <si>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</si>
  <si>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</si>
  <si>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</si>
  <si>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</si>
  <si>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</si>
  <si>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</si>
  <si>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</si>
  <si>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</si>
  <si>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</si>
  <si>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</si>
  <si>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</si>
  <si>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</si>
  <si>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</si>
  <si>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</si>
  <si>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</si>
  <si>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</si>
  <si>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</si>
  <si>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</si>
  <si>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</si>
  <si>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</si>
  <si>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</si>
  <si>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</si>
  <si>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</si>
  <si>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</si>
  <si>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</si>
  <si>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</si>
  <si>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</si>
  <si>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</si>
  <si>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</si>
  <si>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</si>
  <si>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</si>
  <si>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</si>
  <si>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</si>
  <si>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</si>
  <si>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</si>
  <si>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</si>
  <si>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</si>
  <si>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</si>
  <si>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</si>
  <si>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</si>
  <si>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</si>
  <si>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</si>
  <si>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</si>
  <si>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</si>
  <si>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</si>
  <si>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</si>
  <si>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</si>
  <si>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</si>
  <si>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</si>
  <si>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</si>
  <si>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</si>
  <si>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</si>
  <si>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</si>
  <si>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</si>
  <si>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</si>
  <si>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</si>
  <si>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</si>
  <si>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</si>
  <si>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</si>
  <si>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</si>
  <si>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</si>
  <si>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</si>
  <si>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</si>
  <si>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</si>
  <si>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</si>
  <si>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</si>
  <si>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</si>
  <si>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</si>
  <si>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</si>
  <si>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</si>
  <si>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</si>
  <si>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</si>
  <si>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</si>
  <si>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</si>
  <si>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</si>
  <si>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</si>
  <si>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</si>
  <si>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</si>
  <si>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</si>
  <si>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</si>
  <si>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</si>
  <si>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</si>
  <si>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</si>
  <si>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</si>
  <si>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</si>
  <si>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</si>
  <si>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</si>
  <si>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</si>
  <si>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</si>
  <si>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</si>
  <si>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</si>
  <si>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</si>
  <si>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</si>
  <si>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</si>
  <si>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</si>
  <si>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</si>
  <si>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</si>
  <si>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</si>
  <si>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</si>
  <si>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</si>
  <si>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</si>
  <si>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</si>
  <si>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</si>
  <si>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</si>
  <si>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</si>
  <si>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</si>
  <si>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</si>
  <si>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</si>
  <si>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</si>
  <si>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</si>
  <si>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</si>
  <si>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</si>
  <si>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</si>
  <si>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</si>
  <si>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</si>
  <si>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</si>
  <si>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</si>
  <si>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</si>
  <si>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</si>
  <si>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</si>
  <si>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</si>
  <si>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</si>
  <si>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</si>
  <si>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</si>
  <si>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</si>
  <si>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</si>
  <si>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</si>
  <si>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</si>
  <si>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</si>
  <si>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</si>
  <si>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</si>
  <si>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</si>
  <si>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</si>
  <si>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</si>
  <si>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</si>
  <si>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</si>
  <si>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</si>
  <si>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</si>
  <si>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</si>
  <si>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</si>
  <si>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</si>
  <si>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</si>
  <si>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</si>
  <si>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</si>
  <si>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</si>
  <si>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</si>
  <si>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</si>
  <si>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</si>
  <si>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</si>
  <si>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</si>
  <si>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</si>
  <si>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</si>
  <si>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</si>
  <si>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</si>
  <si>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</si>
  <si>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0116011</t>
  </si>
  <si>
    <t>Експлуатація та технічне обслуговування житлового фонду</t>
  </si>
  <si>
    <t>Проект</t>
  </si>
  <si>
    <t>Виконання міського бюджету за I квартал  2019 року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</si>
  <si>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</si>
  <si>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</si>
  <si>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</si>
  <si>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</si>
  <si>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</si>
  <si>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</si>
  <si>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</si>
  <si>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</si>
  <si>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</si>
  <si>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</si>
  <si>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</si>
  <si>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</si>
  <si>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</si>
  <si>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</si>
  <si>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</si>
  <si>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до рішення  виконкому  від __ травня  2019 року "Про звіт про виконання міського бюджету за I квартал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</si>
</sst>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view="pageBreakPreview" zoomScale="60" zoomScaleNormal="100" workbookViewId="0">
      <selection activeCell="K1" sqref="K1:L1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3" t="s">
        <v>104</v>
      </c>
      <c r="L1" s="93"/>
    </row>
    <row r="2" spans="1:12" ht="28.5" customHeight="1" x14ac:dyDescent="0.3">
      <c r="A2" s="3"/>
      <c r="B2" s="2"/>
      <c r="C2" s="2"/>
      <c r="D2" s="2"/>
      <c r="E2" s="2"/>
      <c r="F2" s="94" t="s">
        <v>197</v>
      </c>
      <c r="G2" s="94"/>
      <c r="H2" s="94"/>
      <c r="I2" s="94"/>
      <c r="J2" s="94"/>
      <c r="K2" s="94"/>
      <c r="L2" s="94"/>
    </row>
    <row r="3" spans="1:12" x14ac:dyDescent="0.2">
      <c r="A3" s="2"/>
      <c r="B3" s="2" t="s">
        <v>180</v>
      </c>
      <c r="C3" s="2"/>
      <c r="D3" s="2"/>
      <c r="E3" s="2"/>
      <c r="F3" s="94"/>
      <c r="G3" s="94"/>
      <c r="H3" s="94"/>
      <c r="I3" s="94"/>
      <c r="J3" s="94"/>
      <c r="K3" s="94"/>
      <c r="L3" s="94"/>
    </row>
    <row r="4" spans="1:12" ht="18.75" customHeight="1" x14ac:dyDescent="0.2">
      <c r="B4" s="95" t="s">
        <v>181</v>
      </c>
      <c r="C4" s="95"/>
      <c r="D4" s="95"/>
      <c r="E4" s="95"/>
      <c r="F4" s="95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3">
        <f>C9+C10+C11+C13+C15+C17+C12+C14+C16</f>
        <v>15651740</v>
      </c>
      <c r="D8" s="83">
        <f t="shared" ref="D8:F8" si="0">D9+D10+D11+D13+D15+D17+D12+D14+D16</f>
        <v>4329506.0000000997</v>
      </c>
      <c r="E8" s="83">
        <f t="shared" si="0"/>
        <v>0</v>
      </c>
      <c r="F8" s="83">
        <f t="shared" si="0"/>
        <v>3498985.91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22.355251940039896</v>
      </c>
      <c r="L8" s="8">
        <f>(F8/D8)*100</f>
        <v>80.817208937923169</v>
      </c>
    </row>
    <row r="9" spans="1:12" ht="54" customHeight="1" x14ac:dyDescent="0.2">
      <c r="A9" s="9" t="s">
        <v>11</v>
      </c>
      <c r="B9" s="10" t="s">
        <v>12</v>
      </c>
      <c r="C9" s="56">
        <v>12252700</v>
      </c>
      <c r="D9" s="56">
        <v>3428986</v>
      </c>
      <c r="E9" s="11">
        <v>0</v>
      </c>
      <c r="F9" s="56">
        <v>2734274.45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22.315689195034565</v>
      </c>
      <c r="L9" s="22">
        <f t="shared" ref="L9:L73" si="2">(F9/D9)*100</f>
        <v>79.74002955975908</v>
      </c>
    </row>
    <row r="10" spans="1:12" ht="20.25" customHeight="1" x14ac:dyDescent="0.2">
      <c r="A10" s="9" t="s">
        <v>13</v>
      </c>
      <c r="B10" s="10" t="s">
        <v>14</v>
      </c>
      <c r="C10" s="56">
        <v>115000</v>
      </c>
      <c r="D10" s="56">
        <v>53000</v>
      </c>
      <c r="E10" s="11">
        <v>0</v>
      </c>
      <c r="F10" s="56">
        <v>12960.21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11.269747826086956</v>
      </c>
      <c r="L10" s="22">
        <f t="shared" si="2"/>
        <v>24.453226415094338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204790</v>
      </c>
      <c r="E11" s="11">
        <v>0</v>
      </c>
      <c r="F11" s="56">
        <v>172250.62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21.776310998735777</v>
      </c>
      <c r="L11" s="22">
        <f t="shared" si="2"/>
        <v>84.110855022217876</v>
      </c>
    </row>
    <row r="12" spans="1:12" ht="18" customHeight="1" x14ac:dyDescent="0.2">
      <c r="A12" s="9" t="s">
        <v>145</v>
      </c>
      <c r="B12" s="10" t="s">
        <v>14</v>
      </c>
      <c r="C12" s="56">
        <v>7200</v>
      </c>
      <c r="D12" s="56">
        <v>9.9999999999999995E-8</v>
      </c>
      <c r="E12" s="11"/>
      <c r="F12" s="56">
        <v>0</v>
      </c>
      <c r="G12" s="11"/>
      <c r="H12" s="11"/>
      <c r="I12" s="11"/>
      <c r="J12" s="11"/>
      <c r="K12" s="22">
        <f t="shared" si="1"/>
        <v>0</v>
      </c>
      <c r="L12" s="22">
        <v>0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197600</v>
      </c>
      <c r="E13" s="11">
        <v>0</v>
      </c>
      <c r="F13" s="56">
        <v>166277.17000000001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23.959246397694525</v>
      </c>
      <c r="L13" s="22">
        <f t="shared" si="2"/>
        <v>84.148365384615389</v>
      </c>
    </row>
    <row r="14" spans="1:12" ht="19.5" customHeight="1" x14ac:dyDescent="0.2">
      <c r="A14" s="9" t="s">
        <v>182</v>
      </c>
      <c r="B14" s="10" t="s">
        <v>14</v>
      </c>
      <c r="C14" s="56">
        <v>20000</v>
      </c>
      <c r="D14" s="56">
        <v>15000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114880</v>
      </c>
      <c r="E15" s="11">
        <v>0</v>
      </c>
      <c r="F15" s="56">
        <v>110211.86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23.907127982646418</v>
      </c>
      <c r="L15" s="22">
        <f t="shared" si="2"/>
        <v>95.936507660167138</v>
      </c>
    </row>
    <row r="16" spans="1:12" ht="16.5" customHeight="1" x14ac:dyDescent="0.2">
      <c r="A16" s="9" t="s">
        <v>183</v>
      </c>
      <c r="B16" s="10" t="s">
        <v>14</v>
      </c>
      <c r="C16" s="56">
        <v>15000</v>
      </c>
      <c r="D16" s="56">
        <v>3000</v>
      </c>
      <c r="E16" s="11"/>
      <c r="F16" s="56">
        <v>0</v>
      </c>
      <c r="G16" s="11"/>
      <c r="H16" s="11"/>
      <c r="I16" s="11"/>
      <c r="J16" s="11"/>
      <c r="K16" s="22">
        <f t="shared" si="1"/>
        <v>0</v>
      </c>
      <c r="L16" s="22">
        <f t="shared" si="2"/>
        <v>0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312250</v>
      </c>
      <c r="E17" s="11">
        <v>0</v>
      </c>
      <c r="F17" s="56">
        <v>303011.59999999998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23.383411532287933</v>
      </c>
      <c r="L17" s="22">
        <f t="shared" si="2"/>
        <v>97.041345076060836</v>
      </c>
    </row>
    <row r="18" spans="1:12" ht="21.75" customHeight="1" x14ac:dyDescent="0.2">
      <c r="A18" s="6" t="s">
        <v>20</v>
      </c>
      <c r="B18" s="7" t="s">
        <v>21</v>
      </c>
      <c r="C18" s="83">
        <f>C19+C20+C21+C22+C23+C24+C26+C25</f>
        <v>75334915</v>
      </c>
      <c r="D18" s="83">
        <f t="shared" ref="D18:F18" si="3">D19+D20+D21+D22+D23+D24+D26+D25</f>
        <v>21949223</v>
      </c>
      <c r="E18" s="83">
        <f t="shared" si="3"/>
        <v>0</v>
      </c>
      <c r="F18" s="83">
        <f t="shared" si="3"/>
        <v>19630743.379999999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26.057961809607139</v>
      </c>
      <c r="L18" s="8">
        <f t="shared" si="2"/>
        <v>89.437076565307123</v>
      </c>
    </row>
    <row r="19" spans="1:12" x14ac:dyDescent="0.2">
      <c r="A19" s="9" t="s">
        <v>22</v>
      </c>
      <c r="B19" s="10" t="s">
        <v>23</v>
      </c>
      <c r="C19" s="56">
        <v>9382000</v>
      </c>
      <c r="D19" s="56">
        <v>2449001</v>
      </c>
      <c r="E19" s="11">
        <v>0</v>
      </c>
      <c r="F19" s="56">
        <v>2284986.54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24.355004689831595</v>
      </c>
      <c r="L19" s="22">
        <f t="shared" si="2"/>
        <v>93.302801428010852</v>
      </c>
    </row>
    <row r="20" spans="1:12" ht="51" x14ac:dyDescent="0.2">
      <c r="A20" s="9" t="s">
        <v>24</v>
      </c>
      <c r="B20" s="10" t="s">
        <v>25</v>
      </c>
      <c r="C20" s="56">
        <v>55938370</v>
      </c>
      <c r="D20" s="56">
        <v>16704700</v>
      </c>
      <c r="E20" s="11">
        <v>0</v>
      </c>
      <c r="F20" s="56">
        <v>15070418.52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26.941111298023163</v>
      </c>
      <c r="L20" s="22">
        <f t="shared" si="2"/>
        <v>90.216636754925261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731067</v>
      </c>
      <c r="E21" s="11">
        <v>0</v>
      </c>
      <c r="F21" s="56">
        <v>622740.73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24.388257040977972</v>
      </c>
      <c r="L21" s="22">
        <f t="shared" si="2"/>
        <v>85.182442922468113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183805</v>
      </c>
      <c r="E22" s="11">
        <v>0</v>
      </c>
      <c r="F22" s="56">
        <v>171815.18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23.312778833107188</v>
      </c>
      <c r="L22" s="22">
        <f t="shared" si="2"/>
        <v>93.476880389543254</v>
      </c>
    </row>
    <row r="23" spans="1:12" x14ac:dyDescent="0.2">
      <c r="A23" s="9" t="s">
        <v>30</v>
      </c>
      <c r="B23" s="10" t="s">
        <v>31</v>
      </c>
      <c r="C23" s="56">
        <v>2227500</v>
      </c>
      <c r="D23" s="56">
        <v>715388</v>
      </c>
      <c r="E23" s="11">
        <v>0</v>
      </c>
      <c r="F23" s="56">
        <v>550112.96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24.696429180695844</v>
      </c>
      <c r="L23" s="22">
        <f t="shared" si="2"/>
        <v>76.897146723176789</v>
      </c>
    </row>
    <row r="24" spans="1:12" ht="20.25" customHeight="1" x14ac:dyDescent="0.2">
      <c r="A24" s="9" t="s">
        <v>146</v>
      </c>
      <c r="B24" s="10" t="s">
        <v>147</v>
      </c>
      <c r="C24" s="56">
        <v>161300</v>
      </c>
      <c r="D24" s="56">
        <v>45762</v>
      </c>
      <c r="E24" s="11"/>
      <c r="F24" s="56">
        <v>33909.019999999997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21.022331060136391</v>
      </c>
      <c r="L24" s="22">
        <f t="shared" si="2"/>
        <v>74.098640793671606</v>
      </c>
    </row>
    <row r="25" spans="1:12" ht="19.5" customHeight="1" x14ac:dyDescent="0.2">
      <c r="A25" s="9" t="s">
        <v>184</v>
      </c>
      <c r="B25" s="10" t="s">
        <v>185</v>
      </c>
      <c r="C25" s="56">
        <v>743000</v>
      </c>
      <c r="D25" s="56">
        <v>171600</v>
      </c>
      <c r="E25" s="11"/>
      <c r="F25" s="56">
        <v>0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0</v>
      </c>
      <c r="L25" s="22">
        <f t="shared" si="2"/>
        <v>0</v>
      </c>
    </row>
    <row r="26" spans="1:12" ht="38.25" x14ac:dyDescent="0.2">
      <c r="A26" s="9" t="s">
        <v>32</v>
      </c>
      <c r="B26" s="10" t="s">
        <v>33</v>
      </c>
      <c r="C26" s="56">
        <v>3592300</v>
      </c>
      <c r="D26" s="56">
        <v>947900</v>
      </c>
      <c r="E26" s="11">
        <v>0</v>
      </c>
      <c r="F26" s="56">
        <v>896760.43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24.963405895944106</v>
      </c>
      <c r="L26" s="22">
        <f t="shared" si="2"/>
        <v>94.604961493828469</v>
      </c>
    </row>
    <row r="27" spans="1:12" ht="19.5" customHeight="1" x14ac:dyDescent="0.2">
      <c r="A27" s="6" t="s">
        <v>34</v>
      </c>
      <c r="B27" s="7" t="s">
        <v>35</v>
      </c>
      <c r="C27" s="83">
        <f>C28+C29+C30+C31+C32+C33+C34+C35+C36+C37+C38+C39</f>
        <v>6616300</v>
      </c>
      <c r="D27" s="83">
        <f t="shared" ref="D27:F27" si="4">D28+D29+D30+D31+D32+D33+D34+D35+D36+D37+D38+D39</f>
        <v>1740844.000001</v>
      </c>
      <c r="E27" s="8">
        <f t="shared" si="4"/>
        <v>0</v>
      </c>
      <c r="F27" s="83">
        <f t="shared" si="4"/>
        <v>1418116.7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21.433681967262668</v>
      </c>
      <c r="L27" s="8">
        <f t="shared" si="2"/>
        <v>81.461446286926659</v>
      </c>
    </row>
    <row r="28" spans="1:12" ht="25.5" customHeight="1" x14ac:dyDescent="0.2">
      <c r="A28" s="67" t="s">
        <v>151</v>
      </c>
      <c r="B28" s="64" t="s">
        <v>148</v>
      </c>
      <c r="C28" s="65">
        <v>38000</v>
      </c>
      <c r="D28" s="65">
        <v>16500</v>
      </c>
      <c r="E28" s="22"/>
      <c r="F28" s="65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58.333333333333336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6444</v>
      </c>
      <c r="E29" s="11">
        <v>0</v>
      </c>
      <c r="F29" s="56">
        <v>0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0</v>
      </c>
      <c r="L29" s="22">
        <f t="shared" si="2"/>
        <v>0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9.9999999999999995E-7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6" t="s">
        <v>150</v>
      </c>
      <c r="B31" s="10" t="s">
        <v>149</v>
      </c>
      <c r="C31" s="56">
        <v>80000</v>
      </c>
      <c r="D31" s="56">
        <v>20100</v>
      </c>
      <c r="E31" s="11"/>
      <c r="F31" s="56">
        <v>17214.87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21.518587499999999</v>
      </c>
      <c r="L31" s="22">
        <f t="shared" si="2"/>
        <v>85.646119402985065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180000</v>
      </c>
      <c r="E32" s="11">
        <v>0</v>
      </c>
      <c r="F32" s="56">
        <v>85842.72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14.307120000000001</v>
      </c>
      <c r="L32" s="22">
        <f t="shared" si="2"/>
        <v>47.690399999999997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75000</v>
      </c>
      <c r="E33" s="11">
        <v>0</v>
      </c>
      <c r="F33" s="56">
        <v>53157.05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48.324590909090915</v>
      </c>
      <c r="L33" s="22">
        <f t="shared" si="2"/>
        <v>70.876066666666674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1022850</v>
      </c>
      <c r="E34" s="11">
        <v>0</v>
      </c>
      <c r="F34" s="56">
        <v>928983.88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22.643232017939404</v>
      </c>
      <c r="L34" s="22">
        <f t="shared" si="2"/>
        <v>90.823080608104803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164750</v>
      </c>
      <c r="E35" s="11">
        <v>0</v>
      </c>
      <c r="F35" s="56">
        <v>147316.85999999999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21.474760932944605</v>
      </c>
      <c r="L35" s="22">
        <f t="shared" si="2"/>
        <v>89.418427921092558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12600</v>
      </c>
      <c r="E36" s="11">
        <v>0</v>
      </c>
      <c r="F36" s="56">
        <v>259.18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1.0450806451612904</v>
      </c>
      <c r="L36" s="22">
        <f t="shared" si="2"/>
        <v>2.0569841269841271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128600</v>
      </c>
      <c r="E38" s="11">
        <v>0</v>
      </c>
      <c r="F38" s="56">
        <v>115887.27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24.407596882898062</v>
      </c>
      <c r="L38" s="22">
        <f t="shared" si="2"/>
        <v>90.114517884914463</v>
      </c>
    </row>
    <row r="39" spans="1:12" ht="29.25" customHeight="1" x14ac:dyDescent="0.2">
      <c r="A39" s="9" t="s">
        <v>54</v>
      </c>
      <c r="B39" s="10" t="s">
        <v>55</v>
      </c>
      <c r="C39" s="56">
        <v>348000</v>
      </c>
      <c r="D39" s="56">
        <v>114000</v>
      </c>
      <c r="E39" s="11">
        <v>0</v>
      </c>
      <c r="F39" s="56">
        <v>59829.87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17.192491379310347</v>
      </c>
      <c r="L39" s="22">
        <f t="shared" si="2"/>
        <v>52.482342105263157</v>
      </c>
    </row>
    <row r="40" spans="1:12" ht="23.25" customHeight="1" x14ac:dyDescent="0.2">
      <c r="A40" s="6" t="s">
        <v>56</v>
      </c>
      <c r="B40" s="7" t="s">
        <v>57</v>
      </c>
      <c r="C40" s="83">
        <f>C41+C42+C43+C44+C45+C46</f>
        <v>5489900</v>
      </c>
      <c r="D40" s="83">
        <f t="shared" ref="D40:F40" si="5">D41+D42+D43+D44+D45+D46</f>
        <v>1642577</v>
      </c>
      <c r="E40" s="8">
        <f t="shared" si="5"/>
        <v>0</v>
      </c>
      <c r="F40" s="83">
        <f t="shared" si="5"/>
        <v>1513072.2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27.561015683345779</v>
      </c>
      <c r="L40" s="8">
        <f t="shared" si="2"/>
        <v>92.115754695213681</v>
      </c>
    </row>
    <row r="41" spans="1:12" ht="19.5" customHeight="1" x14ac:dyDescent="0.2">
      <c r="A41" s="9" t="s">
        <v>58</v>
      </c>
      <c r="B41" s="10" t="s">
        <v>59</v>
      </c>
      <c r="C41" s="56">
        <v>1565000</v>
      </c>
      <c r="D41" s="56">
        <v>506159</v>
      </c>
      <c r="E41" s="11">
        <v>0</v>
      </c>
      <c r="F41" s="56">
        <v>450044.26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28.756821725239618</v>
      </c>
      <c r="L41" s="22">
        <f t="shared" si="2"/>
        <v>88.913614101497757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23100</v>
      </c>
      <c r="E42" s="11">
        <v>0</v>
      </c>
      <c r="F42" s="56">
        <v>21657.65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25.212630966239814</v>
      </c>
      <c r="L42" s="22">
        <f t="shared" si="2"/>
        <v>93.756060606060615</v>
      </c>
    </row>
    <row r="43" spans="1:12" ht="26.25" customHeight="1" x14ac:dyDescent="0.2">
      <c r="A43" s="9" t="s">
        <v>62</v>
      </c>
      <c r="B43" s="10" t="s">
        <v>63</v>
      </c>
      <c r="C43" s="56">
        <v>3390000</v>
      </c>
      <c r="D43" s="56">
        <v>978042</v>
      </c>
      <c r="E43" s="11">
        <v>0</v>
      </c>
      <c r="F43" s="56">
        <v>940217.3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27.735023598820057</v>
      </c>
      <c r="L43" s="22">
        <f t="shared" si="2"/>
        <v>96.132609847020888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77076</v>
      </c>
      <c r="E44" s="11">
        <v>0</v>
      </c>
      <c r="F44" s="56">
        <v>66574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24.386080586080585</v>
      </c>
      <c r="L44" s="22">
        <f t="shared" si="2"/>
        <v>86.3744875188126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176000</v>
      </c>
      <c r="D46" s="56">
        <v>58200</v>
      </c>
      <c r="E46" s="11"/>
      <c r="F46" s="56">
        <v>34578.99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19.647153409090908</v>
      </c>
      <c r="L46" s="22">
        <f t="shared" si="2"/>
        <v>59.41407216494845</v>
      </c>
    </row>
    <row r="47" spans="1:12" ht="18.75" customHeight="1" x14ac:dyDescent="0.2">
      <c r="A47" s="6" t="s">
        <v>68</v>
      </c>
      <c r="B47" s="7" t="s">
        <v>69</v>
      </c>
      <c r="C47" s="83">
        <f>C48+C49+C50+C51</f>
        <v>2456600</v>
      </c>
      <c r="D47" s="83">
        <f t="shared" ref="D47:F47" si="6">D48+D49+D50+D51</f>
        <v>663166</v>
      </c>
      <c r="E47" s="8">
        <f t="shared" si="6"/>
        <v>0</v>
      </c>
      <c r="F47" s="83">
        <f t="shared" si="6"/>
        <v>566525.1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23.061349018969306</v>
      </c>
      <c r="L47" s="8">
        <f t="shared" si="2"/>
        <v>85.42734398325608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19650</v>
      </c>
      <c r="E48" s="11">
        <v>0</v>
      </c>
      <c r="F48" s="56">
        <v>12887.12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22.838974940630209</v>
      </c>
      <c r="L48" s="22">
        <f t="shared" si="2"/>
        <v>65.583307888040721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4366</v>
      </c>
      <c r="E49" s="11">
        <v>0</v>
      </c>
      <c r="F49" s="56">
        <v>3818.31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24.998756056042946</v>
      </c>
      <c r="L49" s="22">
        <f t="shared" si="2"/>
        <v>87.455565735226742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18500</v>
      </c>
      <c r="E50" s="11">
        <v>0</v>
      </c>
      <c r="F50" s="56">
        <v>7150.59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6.500536363636364</v>
      </c>
      <c r="L50" s="22">
        <f t="shared" si="2"/>
        <v>38.651837837837839</v>
      </c>
    </row>
    <row r="51" spans="1:12" ht="25.5" x14ac:dyDescent="0.2">
      <c r="A51" s="9" t="s">
        <v>76</v>
      </c>
      <c r="B51" s="10" t="s">
        <v>77</v>
      </c>
      <c r="C51" s="56">
        <v>2274900</v>
      </c>
      <c r="D51" s="56">
        <v>620650</v>
      </c>
      <c r="E51" s="11">
        <v>0</v>
      </c>
      <c r="F51" s="56">
        <v>542669.07999999996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23.854634489428108</v>
      </c>
      <c r="L51" s="22">
        <f t="shared" si="2"/>
        <v>87.435604608072168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5083229</v>
      </c>
      <c r="D52" s="8">
        <f t="shared" ref="D52:F52" si="7">D53+D54+D55</f>
        <v>1760206</v>
      </c>
      <c r="E52" s="8">
        <f t="shared" si="7"/>
        <v>0</v>
      </c>
      <c r="F52" s="83">
        <f t="shared" si="7"/>
        <v>1643395.38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32.329752997553321</v>
      </c>
      <c r="L52" s="8">
        <f t="shared" si="2"/>
        <v>93.363809690456677</v>
      </c>
    </row>
    <row r="53" spans="1:12" ht="23.25" hidden="1" customHeight="1" x14ac:dyDescent="0.2">
      <c r="A53" s="9" t="s">
        <v>168</v>
      </c>
      <c r="B53" s="10" t="s">
        <v>171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170</v>
      </c>
      <c r="B54" s="10" t="s">
        <v>172</v>
      </c>
      <c r="C54" s="11">
        <v>51496</v>
      </c>
      <c r="D54" s="11">
        <v>51496</v>
      </c>
      <c r="E54" s="11"/>
      <c r="F54" s="56">
        <v>0</v>
      </c>
      <c r="G54" s="11"/>
      <c r="H54" s="11"/>
      <c r="I54" s="11"/>
      <c r="J54" s="11"/>
      <c r="K54" s="22">
        <f t="shared" si="1"/>
        <v>0</v>
      </c>
      <c r="L54" s="22">
        <f t="shared" si="2"/>
        <v>0</v>
      </c>
    </row>
    <row r="55" spans="1:12" ht="21.75" customHeight="1" x14ac:dyDescent="0.2">
      <c r="A55" s="9" t="s">
        <v>80</v>
      </c>
      <c r="B55" s="10" t="s">
        <v>81</v>
      </c>
      <c r="C55" s="11">
        <v>5031733</v>
      </c>
      <c r="D55" s="11">
        <v>1708710</v>
      </c>
      <c r="E55" s="11">
        <v>0</v>
      </c>
      <c r="F55" s="56">
        <v>1643395.38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32.660623685716232</v>
      </c>
      <c r="L55" s="22">
        <f t="shared" ref="L55" si="9">(F55/D55)*100</f>
        <v>96.177547974787984</v>
      </c>
    </row>
    <row r="56" spans="1:12" ht="21.75" customHeight="1" x14ac:dyDescent="0.2">
      <c r="A56" s="6" t="s">
        <v>82</v>
      </c>
      <c r="B56" s="7" t="s">
        <v>83</v>
      </c>
      <c r="C56" s="83">
        <f>C57+C58+C59+C60</f>
        <v>2100800</v>
      </c>
      <c r="D56" s="83">
        <f t="shared" ref="D56:F56" si="10">D57+D58+D59+D60</f>
        <v>541500.0000001</v>
      </c>
      <c r="E56" s="8">
        <f t="shared" si="10"/>
        <v>0</v>
      </c>
      <c r="F56" s="83">
        <f t="shared" si="10"/>
        <v>295211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14.052313404417365</v>
      </c>
      <c r="L56" s="8">
        <f t="shared" si="2"/>
        <v>54.517266851328806</v>
      </c>
    </row>
    <row r="57" spans="1:12" ht="18" customHeight="1" x14ac:dyDescent="0.2">
      <c r="A57" s="9" t="s">
        <v>84</v>
      </c>
      <c r="B57" s="10" t="s">
        <v>85</v>
      </c>
      <c r="C57" s="56">
        <v>270800</v>
      </c>
      <c r="D57" s="56">
        <v>111500</v>
      </c>
      <c r="E57" s="11">
        <v>0</v>
      </c>
      <c r="F57" s="56">
        <v>76100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28.101920236336781</v>
      </c>
      <c r="L57" s="22">
        <f t="shared" si="2"/>
        <v>68.251121076233176</v>
      </c>
    </row>
    <row r="58" spans="1:12" ht="27.75" customHeight="1" x14ac:dyDescent="0.2">
      <c r="A58" s="9" t="s">
        <v>86</v>
      </c>
      <c r="B58" s="10" t="s">
        <v>87</v>
      </c>
      <c r="C58" s="56">
        <v>1400000</v>
      </c>
      <c r="D58" s="56">
        <v>9.9999999999999995E-8</v>
      </c>
      <c r="E58" s="11">
        <v>0</v>
      </c>
      <c r="F58" s="56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26.25" customHeight="1" x14ac:dyDescent="0.2">
      <c r="A59" s="66" t="s">
        <v>173</v>
      </c>
      <c r="B59" s="10" t="s">
        <v>174</v>
      </c>
      <c r="C59" s="56">
        <v>400000</v>
      </c>
      <c r="D59" s="56">
        <v>400000</v>
      </c>
      <c r="E59" s="11"/>
      <c r="F59" s="56">
        <v>199050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49.762499999999996</v>
      </c>
      <c r="L59" s="22">
        <f t="shared" si="2"/>
        <v>49.762499999999996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3">
        <f>C62+C63+C64+C65</f>
        <v>553000</v>
      </c>
      <c r="D61" s="83">
        <f t="shared" ref="D61:F61" si="11">D62+D63+D64+D65</f>
        <v>129270.00000001</v>
      </c>
      <c r="E61" s="8">
        <f t="shared" si="11"/>
        <v>0</v>
      </c>
      <c r="F61" s="83">
        <f t="shared" si="11"/>
        <v>82597.34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14.936227848101266</v>
      </c>
      <c r="L61" s="8">
        <f t="shared" si="2"/>
        <v>63.895211572672395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129270</v>
      </c>
      <c r="E63" s="11">
        <v>0</v>
      </c>
      <c r="F63" s="56">
        <v>82597.34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20.495617866004963</v>
      </c>
      <c r="L63" s="22">
        <f t="shared" si="2"/>
        <v>63.895211572677333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186</v>
      </c>
      <c r="B65" s="10" t="s">
        <v>152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3">
        <f>C67+C68</f>
        <v>17912996</v>
      </c>
      <c r="D66" s="83">
        <f t="shared" ref="D66:F66" si="13">D67+D68</f>
        <v>4214211</v>
      </c>
      <c r="E66" s="8">
        <f t="shared" si="13"/>
        <v>0</v>
      </c>
      <c r="F66" s="83">
        <f t="shared" si="13"/>
        <v>4087910.02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22.820917394276201</v>
      </c>
      <c r="L66" s="8">
        <f t="shared" si="2"/>
        <v>97.002974459513297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3381300</v>
      </c>
      <c r="E67" s="11">
        <v>0</v>
      </c>
      <c r="F67" s="56">
        <v>3381300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25.001663672056964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4388696</v>
      </c>
      <c r="D68" s="56">
        <v>832911</v>
      </c>
      <c r="E68" s="11">
        <v>0</v>
      </c>
      <c r="F68" s="56">
        <v>706610.02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16.100682754057242</v>
      </c>
      <c r="L68" s="22">
        <f t="shared" si="2"/>
        <v>84.836197384834634</v>
      </c>
    </row>
    <row r="69" spans="1:12" ht="27" hidden="1" customHeight="1" x14ac:dyDescent="0.2">
      <c r="A69" s="9"/>
      <c r="B69" s="10"/>
      <c r="C69" s="11"/>
      <c r="D69" s="11"/>
      <c r="E69" s="11">
        <v>0</v>
      </c>
      <c r="F69" s="56"/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 t="e">
        <f t="shared" si="1"/>
        <v>#DIV/0!</v>
      </c>
      <c r="L69" s="22" t="e">
        <f t="shared" si="2"/>
        <v>#DIV/0!</v>
      </c>
    </row>
    <row r="70" spans="1:12" ht="20.25" hidden="1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131199480</v>
      </c>
      <c r="D71" s="32">
        <f>D8+D18+D27+D40+D47+D52+D56+D61+D66</f>
        <v>36970503.000001207</v>
      </c>
      <c r="E71" s="32">
        <f>E8+E18+E27+E40+E47+E52+E56+E61+E66</f>
        <v>0</v>
      </c>
      <c r="F71" s="32">
        <f>F8+F18+F27+F40+F47+F52+F56+F61+F66</f>
        <v>32736557.029999997</v>
      </c>
      <c r="G71" s="17"/>
      <c r="H71" s="17"/>
      <c r="I71" s="17"/>
      <c r="J71" s="17"/>
      <c r="K71" s="15">
        <f t="shared" si="1"/>
        <v>24.951742971847143</v>
      </c>
      <c r="L71" s="15">
        <f t="shared" si="2"/>
        <v>88.547772882611113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1">
        <f t="shared" si="14"/>
        <v>26250</v>
      </c>
      <c r="G73" s="21"/>
      <c r="H73" s="21"/>
      <c r="I73" s="21"/>
      <c r="J73" s="21"/>
      <c r="K73" s="8">
        <f t="shared" si="1"/>
        <v>29.897494305239182</v>
      </c>
      <c r="L73" s="8">
        <f t="shared" si="2"/>
        <v>54.9163179916318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12100</v>
      </c>
      <c r="G74" s="33"/>
      <c r="H74" s="33"/>
      <c r="I74" s="33"/>
      <c r="J74" s="33"/>
      <c r="K74" s="34">
        <f t="shared" ref="K74:K79" si="15">(F74/C74)*100</f>
        <v>30.25</v>
      </c>
      <c r="L74" s="34">
        <f t="shared" ref="L74:L79" si="16">(F74/D74)*100</f>
        <v>30.25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6350</v>
      </c>
      <c r="G75" s="35"/>
      <c r="H75" s="35"/>
      <c r="I75" s="35"/>
      <c r="J75" s="35"/>
      <c r="K75" s="34">
        <f t="shared" si="15"/>
        <v>15.875</v>
      </c>
      <c r="L75" s="34"/>
    </row>
    <row r="76" spans="1:12" ht="29.25" customHeight="1" x14ac:dyDescent="0.2">
      <c r="A76" s="26" t="s">
        <v>145</v>
      </c>
      <c r="B76" s="27" t="s">
        <v>175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153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153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C80+C81+C82+C83+C84+C85+C86+C87</f>
        <v>2942365</v>
      </c>
      <c r="D79" s="36">
        <f t="shared" ref="D79:F79" si="17">D80+D81+D82+D83+D84+D85+D86+D87</f>
        <v>268750</v>
      </c>
      <c r="E79" s="36">
        <f t="shared" si="17"/>
        <v>0</v>
      </c>
      <c r="F79" s="82">
        <f t="shared" si="17"/>
        <v>798729.73</v>
      </c>
      <c r="G79" s="37"/>
      <c r="H79" s="37"/>
      <c r="I79" s="37"/>
      <c r="J79" s="37"/>
      <c r="K79" s="38">
        <f t="shared" si="15"/>
        <v>27.145841185576909</v>
      </c>
      <c r="L79" s="38">
        <f t="shared" si="16"/>
        <v>297.20175999999998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5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7" t="s">
        <v>116</v>
      </c>
      <c r="C81" s="39">
        <v>650000</v>
      </c>
      <c r="D81" s="39">
        <v>0</v>
      </c>
      <c r="E81" s="39"/>
      <c r="F81" s="59">
        <v>165953.99</v>
      </c>
      <c r="G81" s="39"/>
      <c r="H81" s="39"/>
      <c r="I81" s="39"/>
      <c r="J81" s="39"/>
      <c r="K81" s="40">
        <f t="shared" si="18"/>
        <v>25.531383076923074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499917.1</v>
      </c>
      <c r="G82" s="39"/>
      <c r="H82" s="39"/>
      <c r="I82" s="39"/>
      <c r="J82" s="39"/>
      <c r="K82" s="40">
        <f t="shared" si="18"/>
        <v>40.357717473349396</v>
      </c>
      <c r="L82" s="39"/>
    </row>
    <row r="83" spans="1:12" ht="51" x14ac:dyDescent="0.2">
      <c r="A83" s="24" t="s">
        <v>24</v>
      </c>
      <c r="B83" s="27" t="s">
        <v>118</v>
      </c>
      <c r="C83" s="39">
        <v>634200</v>
      </c>
      <c r="D83" s="39">
        <v>49300</v>
      </c>
      <c r="E83" s="39"/>
      <c r="F83" s="59">
        <v>49300</v>
      </c>
      <c r="G83" s="39"/>
      <c r="H83" s="39"/>
      <c r="I83" s="39"/>
      <c r="J83" s="39"/>
      <c r="K83" s="40">
        <f t="shared" si="18"/>
        <v>7.7735730053610856</v>
      </c>
      <c r="L83" s="40">
        <f t="shared" ref="L83:L85" si="20">(F83/D83)*100</f>
        <v>100</v>
      </c>
    </row>
    <row r="84" spans="1:12" ht="24" customHeight="1" x14ac:dyDescent="0.2">
      <c r="A84" s="24" t="s">
        <v>30</v>
      </c>
      <c r="B84" s="27" t="s">
        <v>196</v>
      </c>
      <c r="C84" s="39">
        <v>8000</v>
      </c>
      <c r="D84" s="39">
        <v>8000</v>
      </c>
      <c r="E84" s="39"/>
      <c r="F84" s="59">
        <v>8000</v>
      </c>
      <c r="G84" s="39"/>
      <c r="H84" s="39"/>
      <c r="I84" s="39"/>
      <c r="J84" s="39"/>
      <c r="K84" s="40">
        <f t="shared" si="18"/>
        <v>100</v>
      </c>
      <c r="L84" s="40">
        <f t="shared" si="20"/>
        <v>100</v>
      </c>
    </row>
    <row r="85" spans="1:12" ht="25.5" x14ac:dyDescent="0.2">
      <c r="A85" s="23" t="s">
        <v>184</v>
      </c>
      <c r="B85" s="27" t="s">
        <v>187</v>
      </c>
      <c r="C85" s="39">
        <v>211450</v>
      </c>
      <c r="D85" s="39">
        <v>211450</v>
      </c>
      <c r="E85" s="39"/>
      <c r="F85" s="59">
        <v>0</v>
      </c>
      <c r="G85" s="39"/>
      <c r="H85" s="39"/>
      <c r="I85" s="39"/>
      <c r="J85" s="39"/>
      <c r="K85" s="40">
        <f t="shared" si="18"/>
        <v>0</v>
      </c>
      <c r="L85" s="40">
        <f t="shared" si="20"/>
        <v>0</v>
      </c>
    </row>
    <row r="86" spans="1:12" ht="19.5" customHeight="1" x14ac:dyDescent="0.2">
      <c r="A86" s="23" t="s">
        <v>146</v>
      </c>
      <c r="B86" s="10" t="s">
        <v>188</v>
      </c>
      <c r="C86" s="39"/>
      <c r="D86" s="39"/>
      <c r="E86" s="39"/>
      <c r="F86" s="59">
        <v>8000</v>
      </c>
      <c r="G86" s="39"/>
      <c r="H86" s="39"/>
      <c r="I86" s="39"/>
      <c r="J86" s="39"/>
      <c r="K86" s="40"/>
      <c r="L86" s="40"/>
    </row>
    <row r="87" spans="1:12" ht="39" customHeight="1" x14ac:dyDescent="0.2">
      <c r="A87" s="23" t="s">
        <v>32</v>
      </c>
      <c r="B87" s="27" t="s">
        <v>154</v>
      </c>
      <c r="C87" s="39">
        <v>200000</v>
      </c>
      <c r="D87" s="39"/>
      <c r="E87" s="39"/>
      <c r="F87" s="59">
        <v>67558.64</v>
      </c>
      <c r="G87" s="39"/>
      <c r="H87" s="39"/>
      <c r="I87" s="39"/>
      <c r="J87" s="39"/>
      <c r="K87" s="40">
        <f t="shared" ref="K87:K88" si="21">(F87/C87)*100</f>
        <v>33.779319999999998</v>
      </c>
      <c r="L87" s="40"/>
    </row>
    <row r="88" spans="1:12" ht="22.5" customHeight="1" x14ac:dyDescent="0.2">
      <c r="A88" s="6" t="s">
        <v>34</v>
      </c>
      <c r="B88" s="7" t="s">
        <v>35</v>
      </c>
      <c r="C88" s="43">
        <f>C89+C90+C91+C92+C93</f>
        <v>219000</v>
      </c>
      <c r="D88" s="43">
        <f t="shared" ref="D88:F88" si="22">D89+D90+D91+D92+D93</f>
        <v>35000</v>
      </c>
      <c r="E88" s="43">
        <f t="shared" si="22"/>
        <v>0</v>
      </c>
      <c r="F88" s="81">
        <f t="shared" si="22"/>
        <v>1202767.83</v>
      </c>
      <c r="G88" s="42"/>
      <c r="H88" s="42"/>
      <c r="I88" s="42"/>
      <c r="J88" s="42"/>
      <c r="K88" s="8">
        <f t="shared" si="21"/>
        <v>549.20905479452063</v>
      </c>
      <c r="L88" s="8">
        <f t="shared" ref="L88" si="23">(F88/D88)*100</f>
        <v>3436.4795142857147</v>
      </c>
    </row>
    <row r="89" spans="1:12" ht="19.5" hidden="1" customHeight="1" x14ac:dyDescent="0.2">
      <c r="A89" s="9" t="s">
        <v>36</v>
      </c>
      <c r="B89" s="10" t="s">
        <v>37</v>
      </c>
      <c r="C89" s="39"/>
      <c r="D89" s="39"/>
      <c r="E89" s="39"/>
      <c r="F89" s="59"/>
      <c r="G89" s="39"/>
      <c r="H89" s="39"/>
      <c r="I89" s="39"/>
      <c r="J89" s="39"/>
      <c r="K89" s="40"/>
      <c r="L89" s="40"/>
    </row>
    <row r="90" spans="1:12" ht="50.25" hidden="1" customHeight="1" x14ac:dyDescent="0.2">
      <c r="A90" s="67" t="s">
        <v>38</v>
      </c>
      <c r="B90" s="10" t="s">
        <v>39</v>
      </c>
      <c r="C90" s="39"/>
      <c r="D90" s="39"/>
      <c r="E90" s="39"/>
      <c r="F90" s="59"/>
      <c r="G90" s="39"/>
      <c r="H90" s="39"/>
      <c r="I90" s="39"/>
      <c r="J90" s="39"/>
      <c r="K90" s="40"/>
      <c r="L90" s="40"/>
    </row>
    <row r="91" spans="1:12" ht="46.5" customHeight="1" x14ac:dyDescent="0.2">
      <c r="A91" s="9" t="s">
        <v>44</v>
      </c>
      <c r="B91" s="10" t="s">
        <v>119</v>
      </c>
      <c r="C91" s="39">
        <v>184000</v>
      </c>
      <c r="D91" s="39"/>
      <c r="E91" s="39"/>
      <c r="F91" s="59">
        <v>1167767.83</v>
      </c>
      <c r="G91" s="39"/>
      <c r="H91" s="39"/>
      <c r="I91" s="39"/>
      <c r="J91" s="39"/>
      <c r="K91" s="40">
        <f t="shared" ref="K91:K105" si="24">(F91/C91)*100</f>
        <v>634.65642934782613</v>
      </c>
      <c r="L91" s="40"/>
    </row>
    <row r="92" spans="1:12" ht="47.25" customHeight="1" x14ac:dyDescent="0.2">
      <c r="A92" s="9" t="s">
        <v>44</v>
      </c>
      <c r="B92" s="10" t="s">
        <v>120</v>
      </c>
      <c r="C92" s="39">
        <v>10000</v>
      </c>
      <c r="D92" s="39">
        <v>10000</v>
      </c>
      <c r="E92" s="39"/>
      <c r="F92" s="59">
        <v>10000</v>
      </c>
      <c r="G92" s="39"/>
      <c r="H92" s="39"/>
      <c r="I92" s="39"/>
      <c r="J92" s="39"/>
      <c r="K92" s="40">
        <f t="shared" si="24"/>
        <v>100</v>
      </c>
      <c r="L92" s="40">
        <f t="shared" ref="L92:L94" si="25">(F92/D92)*100</f>
        <v>100</v>
      </c>
    </row>
    <row r="93" spans="1:12" ht="30" customHeight="1" x14ac:dyDescent="0.2">
      <c r="A93" s="9" t="s">
        <v>46</v>
      </c>
      <c r="B93" s="10" t="s">
        <v>177</v>
      </c>
      <c r="C93" s="39">
        <v>25000</v>
      </c>
      <c r="D93" s="39">
        <v>25000</v>
      </c>
      <c r="E93" s="39"/>
      <c r="F93" s="59">
        <v>25000</v>
      </c>
      <c r="G93" s="39"/>
      <c r="H93" s="39"/>
      <c r="I93" s="39"/>
      <c r="J93" s="39"/>
      <c r="K93" s="40">
        <f t="shared" si="24"/>
        <v>100</v>
      </c>
      <c r="L93" s="40">
        <f t="shared" si="25"/>
        <v>100</v>
      </c>
    </row>
    <row r="94" spans="1:12" ht="20.25" customHeight="1" x14ac:dyDescent="0.2">
      <c r="A94" s="6" t="s">
        <v>56</v>
      </c>
      <c r="B94" s="7" t="s">
        <v>57</v>
      </c>
      <c r="C94" s="43">
        <f>C95+C96+C97+C98</f>
        <v>113500</v>
      </c>
      <c r="D94" s="43">
        <f t="shared" ref="D94:F94" si="26">D95+D96+D97+D98</f>
        <v>13500.000000010001</v>
      </c>
      <c r="E94" s="43">
        <f t="shared" si="26"/>
        <v>0</v>
      </c>
      <c r="F94" s="81">
        <f t="shared" si="26"/>
        <v>63914.26</v>
      </c>
      <c r="G94" s="41"/>
      <c r="H94" s="41"/>
      <c r="I94" s="41"/>
      <c r="J94" s="41"/>
      <c r="K94" s="8">
        <f t="shared" si="24"/>
        <v>56.312123348017614</v>
      </c>
      <c r="L94" s="8">
        <f t="shared" si="25"/>
        <v>473.43896296261232</v>
      </c>
    </row>
    <row r="95" spans="1:12" ht="21" customHeight="1" x14ac:dyDescent="0.2">
      <c r="A95" s="9" t="s">
        <v>58</v>
      </c>
      <c r="B95" s="10" t="s">
        <v>121</v>
      </c>
      <c r="C95" s="39">
        <v>10000</v>
      </c>
      <c r="D95" s="88">
        <v>1E-8</v>
      </c>
      <c r="E95" s="39"/>
      <c r="F95" s="59">
        <v>0</v>
      </c>
      <c r="G95" s="39"/>
      <c r="H95" s="39"/>
      <c r="I95" s="39"/>
      <c r="J95" s="39"/>
      <c r="K95" s="40">
        <f t="shared" si="24"/>
        <v>0</v>
      </c>
      <c r="L95" s="40">
        <f>(F95/D95)*100</f>
        <v>0</v>
      </c>
    </row>
    <row r="96" spans="1:12" ht="19.5" customHeight="1" x14ac:dyDescent="0.2">
      <c r="A96" s="9" t="s">
        <v>58</v>
      </c>
      <c r="B96" s="10" t="s">
        <v>122</v>
      </c>
      <c r="C96" s="39">
        <v>6000</v>
      </c>
      <c r="D96" s="39">
        <v>0</v>
      </c>
      <c r="E96" s="39"/>
      <c r="F96" s="59">
        <v>0</v>
      </c>
      <c r="G96" s="39"/>
      <c r="H96" s="39"/>
      <c r="I96" s="39"/>
      <c r="J96" s="39"/>
      <c r="K96" s="40">
        <f t="shared" si="24"/>
        <v>0</v>
      </c>
      <c r="L96" s="40"/>
    </row>
    <row r="97" spans="1:12" ht="35.25" customHeight="1" x14ac:dyDescent="0.2">
      <c r="A97" s="9" t="s">
        <v>62</v>
      </c>
      <c r="B97" s="10" t="s">
        <v>155</v>
      </c>
      <c r="C97" s="39">
        <v>13500</v>
      </c>
      <c r="D97" s="39">
        <v>13500</v>
      </c>
      <c r="E97" s="39"/>
      <c r="F97" s="59">
        <v>13500</v>
      </c>
      <c r="G97" s="39"/>
      <c r="H97" s="39"/>
      <c r="I97" s="39"/>
      <c r="J97" s="39"/>
      <c r="K97" s="40">
        <f t="shared" si="24"/>
        <v>100</v>
      </c>
      <c r="L97" s="40">
        <f>(F97/D97)*100</f>
        <v>100</v>
      </c>
    </row>
    <row r="98" spans="1:12" ht="43.5" customHeight="1" x14ac:dyDescent="0.2">
      <c r="A98" s="9" t="s">
        <v>62</v>
      </c>
      <c r="B98" s="10" t="s">
        <v>156</v>
      </c>
      <c r="C98" s="20">
        <v>84000</v>
      </c>
      <c r="D98" s="20">
        <v>0</v>
      </c>
      <c r="E98" s="20"/>
      <c r="F98" s="60">
        <v>50414.26</v>
      </c>
      <c r="G98" s="20"/>
      <c r="H98" s="20"/>
      <c r="I98" s="20"/>
      <c r="J98" s="20"/>
      <c r="K98" s="40">
        <f t="shared" ref="K98:K107" si="27">(F98/C98)*100</f>
        <v>60.016976190476193</v>
      </c>
      <c r="L98" s="40"/>
    </row>
    <row r="99" spans="1:12" ht="14.25" customHeight="1" x14ac:dyDescent="0.2">
      <c r="A99" s="68">
        <v>5000</v>
      </c>
      <c r="B99" s="7" t="s">
        <v>157</v>
      </c>
      <c r="C99" s="69">
        <f>C100+C101</f>
        <v>25100</v>
      </c>
      <c r="D99" s="69">
        <f t="shared" ref="D99:F99" si="28">D100+D101</f>
        <v>25100</v>
      </c>
      <c r="E99" s="69">
        <f t="shared" si="28"/>
        <v>0</v>
      </c>
      <c r="F99" s="80">
        <f t="shared" si="28"/>
        <v>40100</v>
      </c>
      <c r="G99" s="69"/>
      <c r="H99" s="69"/>
      <c r="I99" s="69"/>
      <c r="J99" s="69"/>
      <c r="K99" s="70"/>
      <c r="L99" s="70"/>
    </row>
    <row r="100" spans="1:12" ht="25.5" x14ac:dyDescent="0.2">
      <c r="A100" s="67" t="s">
        <v>76</v>
      </c>
      <c r="B100" s="10" t="s">
        <v>176</v>
      </c>
      <c r="C100" s="73">
        <v>25100</v>
      </c>
      <c r="D100" s="73">
        <v>25100</v>
      </c>
      <c r="E100" s="73"/>
      <c r="F100" s="73">
        <v>25100</v>
      </c>
      <c r="G100" s="73"/>
      <c r="H100" s="73"/>
      <c r="I100" s="73"/>
      <c r="J100" s="73"/>
      <c r="K100" s="75"/>
      <c r="L100" s="75"/>
    </row>
    <row r="101" spans="1:12" ht="25.5" x14ac:dyDescent="0.2">
      <c r="A101" s="67" t="s">
        <v>76</v>
      </c>
      <c r="B101" s="10" t="s">
        <v>167</v>
      </c>
      <c r="C101" s="20"/>
      <c r="D101" s="20"/>
      <c r="E101" s="20"/>
      <c r="F101" s="60">
        <v>15000</v>
      </c>
      <c r="G101" s="20"/>
      <c r="H101" s="20"/>
      <c r="I101" s="20"/>
      <c r="J101" s="20"/>
      <c r="K101" s="40"/>
      <c r="L101" s="40"/>
    </row>
    <row r="102" spans="1:12" hidden="1" x14ac:dyDescent="0.2">
      <c r="A102" s="76" t="s">
        <v>78</v>
      </c>
      <c r="B102" s="7" t="s">
        <v>79</v>
      </c>
      <c r="C102" s="69">
        <f>C103+C104</f>
        <v>0</v>
      </c>
      <c r="D102" s="69">
        <f t="shared" ref="D102:F102" si="29">D103+D104</f>
        <v>0</v>
      </c>
      <c r="E102" s="69">
        <f t="shared" si="29"/>
        <v>0</v>
      </c>
      <c r="F102" s="69">
        <f t="shared" si="29"/>
        <v>0</v>
      </c>
      <c r="G102" s="69"/>
      <c r="H102" s="69"/>
      <c r="I102" s="69"/>
      <c r="J102" s="69"/>
      <c r="K102" s="8" t="e">
        <f t="shared" si="24"/>
        <v>#DIV/0!</v>
      </c>
      <c r="L102" s="8" t="e">
        <f t="shared" ref="L102" si="30">(F102/D102)*100</f>
        <v>#DIV/0!</v>
      </c>
    </row>
    <row r="103" spans="1:12" hidden="1" x14ac:dyDescent="0.2">
      <c r="A103" s="74" t="s">
        <v>178</v>
      </c>
      <c r="B103" s="64" t="s">
        <v>179</v>
      </c>
      <c r="C103" s="73"/>
      <c r="D103" s="73"/>
      <c r="E103" s="73"/>
      <c r="F103" s="73">
        <v>0</v>
      </c>
      <c r="G103" s="73"/>
      <c r="H103" s="73"/>
      <c r="I103" s="73"/>
      <c r="J103" s="73"/>
      <c r="K103" s="75"/>
      <c r="L103" s="75"/>
    </row>
    <row r="104" spans="1:12" ht="25.5" hidden="1" x14ac:dyDescent="0.2">
      <c r="A104" s="67" t="s">
        <v>168</v>
      </c>
      <c r="B104" s="10" t="s">
        <v>169</v>
      </c>
      <c r="C104" s="20"/>
      <c r="D104" s="20"/>
      <c r="E104" s="20"/>
      <c r="F104" s="60"/>
      <c r="G104" s="20"/>
      <c r="H104" s="20"/>
      <c r="I104" s="20"/>
      <c r="J104" s="20"/>
      <c r="K104" s="40">
        <v>100</v>
      </c>
      <c r="L104" s="40" t="e">
        <f>(F104/D104)*100</f>
        <v>#DIV/0!</v>
      </c>
    </row>
    <row r="105" spans="1:12" ht="20.25" customHeight="1" x14ac:dyDescent="0.2">
      <c r="A105" s="6" t="s">
        <v>82</v>
      </c>
      <c r="B105" s="7" t="s">
        <v>83</v>
      </c>
      <c r="C105" s="44">
        <f>C106+C107+C108+C109+C110+C111+C112+C113+C114+C115</f>
        <v>18088334</v>
      </c>
      <c r="D105" s="44">
        <f t="shared" ref="D105:F105" si="31">D106+D107+D108+D109+D110+D111+D112+D113+D114+D115</f>
        <v>14776633.000000009</v>
      </c>
      <c r="E105" s="44">
        <f t="shared" si="31"/>
        <v>0</v>
      </c>
      <c r="F105" s="78">
        <f t="shared" si="31"/>
        <v>2226091.3899999997</v>
      </c>
      <c r="G105" s="21"/>
      <c r="H105" s="21"/>
      <c r="I105" s="21"/>
      <c r="J105" s="21"/>
      <c r="K105" s="8">
        <f t="shared" si="24"/>
        <v>12.306779551947679</v>
      </c>
      <c r="L105" s="8">
        <f t="shared" ref="L105" si="32">(F105/D105)*100</f>
        <v>15.064943346701501</v>
      </c>
    </row>
    <row r="106" spans="1:12" ht="16.5" customHeight="1" x14ac:dyDescent="0.2">
      <c r="A106" s="24" t="s">
        <v>124</v>
      </c>
      <c r="B106" s="25" t="s">
        <v>123</v>
      </c>
      <c r="C106" s="20">
        <v>632000</v>
      </c>
      <c r="D106" s="20">
        <v>632000</v>
      </c>
      <c r="E106" s="20"/>
      <c r="F106" s="60">
        <v>600626.46</v>
      </c>
      <c r="G106" s="20"/>
      <c r="H106" s="20"/>
      <c r="I106" s="20"/>
      <c r="J106" s="20"/>
      <c r="K106" s="40">
        <f t="shared" si="27"/>
        <v>95.035832278480996</v>
      </c>
      <c r="L106" s="40">
        <f>(F106/D106)*100</f>
        <v>95.035832278480996</v>
      </c>
    </row>
    <row r="107" spans="1:12" ht="24.75" customHeight="1" x14ac:dyDescent="0.2">
      <c r="A107" s="24" t="s">
        <v>189</v>
      </c>
      <c r="B107" s="27" t="s">
        <v>190</v>
      </c>
      <c r="C107" s="20">
        <v>1500000</v>
      </c>
      <c r="D107" s="20">
        <v>1500000</v>
      </c>
      <c r="E107" s="20"/>
      <c r="F107" s="60">
        <v>913661.34</v>
      </c>
      <c r="G107" s="20"/>
      <c r="H107" s="20"/>
      <c r="I107" s="20"/>
      <c r="J107" s="20"/>
      <c r="K107" s="40">
        <f t="shared" si="27"/>
        <v>60.910755999999999</v>
      </c>
      <c r="L107" s="40">
        <f>(F107/D107)*100</f>
        <v>60.910755999999999</v>
      </c>
    </row>
    <row r="108" spans="1:12" ht="24.75" customHeight="1" x14ac:dyDescent="0.2">
      <c r="A108" s="24" t="s">
        <v>125</v>
      </c>
      <c r="B108" s="27" t="s">
        <v>126</v>
      </c>
      <c r="C108" s="20">
        <v>2988773</v>
      </c>
      <c r="D108" s="20">
        <v>2988773</v>
      </c>
      <c r="E108" s="20"/>
      <c r="F108" s="60">
        <v>711803.59</v>
      </c>
      <c r="G108" s="20"/>
      <c r="H108" s="20"/>
      <c r="I108" s="20"/>
      <c r="J108" s="20"/>
      <c r="K108" s="40">
        <f t="shared" ref="K108:L118" si="33">(F108/C108)*100</f>
        <v>23.815913419988739</v>
      </c>
      <c r="L108" s="40">
        <f t="shared" ref="L108:L117" si="34">(F108/D108)*100</f>
        <v>23.815913419988739</v>
      </c>
    </row>
    <row r="109" spans="1:12" ht="25.5" hidden="1" x14ac:dyDescent="0.2">
      <c r="A109" s="24" t="s">
        <v>86</v>
      </c>
      <c r="B109" s="27" t="s">
        <v>87</v>
      </c>
      <c r="C109" s="20"/>
      <c r="D109" s="20"/>
      <c r="E109" s="20"/>
      <c r="F109" s="60"/>
      <c r="G109" s="20"/>
      <c r="H109" s="20"/>
      <c r="I109" s="20"/>
      <c r="J109" s="20"/>
      <c r="K109" s="40" t="e">
        <f t="shared" si="33"/>
        <v>#DIV/0!</v>
      </c>
      <c r="L109" s="40" t="e">
        <f t="shared" si="34"/>
        <v>#DIV/0!</v>
      </c>
    </row>
    <row r="110" spans="1:12" ht="62.25" hidden="1" customHeight="1" x14ac:dyDescent="0.2">
      <c r="A110" s="24" t="s">
        <v>160</v>
      </c>
      <c r="B110" s="27" t="s">
        <v>161</v>
      </c>
      <c r="C110" s="20"/>
      <c r="D110" s="20"/>
      <c r="E110" s="20"/>
      <c r="F110" s="60"/>
      <c r="G110" s="20"/>
      <c r="H110" s="20"/>
      <c r="I110" s="20"/>
      <c r="J110" s="20"/>
      <c r="K110" s="40" t="e">
        <f t="shared" si="33"/>
        <v>#DIV/0!</v>
      </c>
      <c r="L110" s="40" t="e">
        <f t="shared" si="34"/>
        <v>#DIV/0!</v>
      </c>
    </row>
    <row r="111" spans="1:12" ht="38.25" x14ac:dyDescent="0.2">
      <c r="A111" s="24" t="s">
        <v>158</v>
      </c>
      <c r="B111" s="27" t="s">
        <v>159</v>
      </c>
      <c r="C111" s="20">
        <v>8452500</v>
      </c>
      <c r="D111" s="20">
        <v>8452500</v>
      </c>
      <c r="E111" s="20"/>
      <c r="F111" s="60">
        <v>0</v>
      </c>
      <c r="G111" s="20"/>
      <c r="H111" s="20"/>
      <c r="I111" s="20"/>
      <c r="J111" s="20"/>
      <c r="K111" s="40">
        <f t="shared" si="33"/>
        <v>0</v>
      </c>
      <c r="L111" s="40">
        <f t="shared" si="34"/>
        <v>0</v>
      </c>
    </row>
    <row r="112" spans="1:12" ht="18" customHeight="1" x14ac:dyDescent="0.2">
      <c r="A112" s="24" t="s">
        <v>165</v>
      </c>
      <c r="B112" s="27" t="s">
        <v>166</v>
      </c>
      <c r="C112" s="20">
        <v>3289846</v>
      </c>
      <c r="D112" s="20">
        <v>730316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f t="shared" si="34"/>
        <v>0</v>
      </c>
    </row>
    <row r="113" spans="1:12" ht="25.5" x14ac:dyDescent="0.2">
      <c r="A113" s="24" t="s">
        <v>163</v>
      </c>
      <c r="B113" s="27" t="s">
        <v>164</v>
      </c>
      <c r="C113" s="20">
        <v>752171</v>
      </c>
      <c r="D113" s="89">
        <v>1E-8</v>
      </c>
      <c r="E113" s="20"/>
      <c r="F113" s="60">
        <v>0</v>
      </c>
      <c r="G113" s="20"/>
      <c r="H113" s="20"/>
      <c r="I113" s="20"/>
      <c r="J113" s="20"/>
      <c r="K113" s="40">
        <f t="shared" si="33"/>
        <v>0</v>
      </c>
      <c r="L113" s="40">
        <f t="shared" si="34"/>
        <v>0</v>
      </c>
    </row>
    <row r="114" spans="1:12" ht="25.5" customHeight="1" x14ac:dyDescent="0.2">
      <c r="A114" s="24" t="s">
        <v>162</v>
      </c>
      <c r="B114" s="27" t="s">
        <v>126</v>
      </c>
      <c r="C114" s="20">
        <v>274289</v>
      </c>
      <c r="D114" s="20">
        <v>274289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x14ac:dyDescent="0.2">
      <c r="A115" s="24" t="s">
        <v>191</v>
      </c>
      <c r="B115" s="27" t="s">
        <v>192</v>
      </c>
      <c r="C115" s="20">
        <v>198755</v>
      </c>
      <c r="D115" s="20">
        <v>198755</v>
      </c>
      <c r="E115" s="20"/>
      <c r="F115" s="60">
        <v>0</v>
      </c>
      <c r="G115" s="20"/>
      <c r="H115" s="20"/>
      <c r="I115" s="20"/>
      <c r="J115" s="20"/>
      <c r="K115" s="30">
        <f t="shared" si="33"/>
        <v>0</v>
      </c>
      <c r="L115" s="30">
        <f t="shared" si="34"/>
        <v>0</v>
      </c>
    </row>
    <row r="116" spans="1:12" ht="22.5" customHeight="1" x14ac:dyDescent="0.2">
      <c r="A116" s="6" t="s">
        <v>90</v>
      </c>
      <c r="B116" s="7" t="s">
        <v>91</v>
      </c>
      <c r="C116" s="44">
        <f>C117+C118</f>
        <v>80000</v>
      </c>
      <c r="D116" s="44">
        <f t="shared" ref="D116:F116" si="35">D117+D118</f>
        <v>22400</v>
      </c>
      <c r="E116" s="44">
        <f t="shared" si="35"/>
        <v>0</v>
      </c>
      <c r="F116" s="78">
        <f t="shared" si="35"/>
        <v>0</v>
      </c>
      <c r="G116" s="21"/>
      <c r="H116" s="21"/>
      <c r="I116" s="21"/>
      <c r="J116" s="21"/>
      <c r="K116" s="8">
        <f t="shared" si="33"/>
        <v>0</v>
      </c>
      <c r="L116" s="8">
        <f t="shared" si="34"/>
        <v>0</v>
      </c>
    </row>
    <row r="117" spans="1:12" ht="27.75" hidden="1" customHeight="1" x14ac:dyDescent="0.2">
      <c r="A117" s="74" t="s">
        <v>92</v>
      </c>
      <c r="B117" s="64" t="s">
        <v>93</v>
      </c>
      <c r="C117" s="71"/>
      <c r="D117" s="71"/>
      <c r="E117" s="71"/>
      <c r="F117" s="72"/>
      <c r="G117" s="73"/>
      <c r="H117" s="73"/>
      <c r="I117" s="73"/>
      <c r="J117" s="73"/>
      <c r="K117" s="30" t="e">
        <f t="shared" si="33"/>
        <v>#DIV/0!</v>
      </c>
      <c r="L117" s="30" t="e">
        <f t="shared" si="34"/>
        <v>#DIV/0!</v>
      </c>
    </row>
    <row r="118" spans="1:12" ht="25.5" x14ac:dyDescent="0.2">
      <c r="A118" s="24" t="s">
        <v>128</v>
      </c>
      <c r="B118" s="27" t="s">
        <v>127</v>
      </c>
      <c r="C118" s="20">
        <v>80000</v>
      </c>
      <c r="D118" s="20">
        <v>22400</v>
      </c>
      <c r="E118" s="20"/>
      <c r="F118" s="60">
        <v>0</v>
      </c>
      <c r="G118" s="20"/>
      <c r="H118" s="20"/>
      <c r="I118" s="20"/>
      <c r="J118" s="20"/>
      <c r="K118" s="30">
        <f t="shared" si="33"/>
        <v>0</v>
      </c>
      <c r="L118" s="30">
        <f t="shared" si="33"/>
        <v>0</v>
      </c>
    </row>
    <row r="119" spans="1:12" ht="19.5" hidden="1" customHeight="1" x14ac:dyDescent="0.2">
      <c r="A119" s="18"/>
      <c r="B119" s="45" t="s">
        <v>129</v>
      </c>
      <c r="C119" s="45"/>
      <c r="D119" s="45"/>
      <c r="E119" s="45">
        <f>E73+E79+E88+E94+E105+E116</f>
        <v>0</v>
      </c>
      <c r="F119" s="62"/>
      <c r="G119" s="18"/>
      <c r="H119" s="18"/>
      <c r="I119" s="18"/>
      <c r="J119" s="18"/>
      <c r="K119" s="15"/>
      <c r="L119" s="15"/>
    </row>
    <row r="120" spans="1:12" ht="18.75" customHeight="1" x14ac:dyDescent="0.2">
      <c r="A120" s="18"/>
      <c r="B120" s="46" t="s">
        <v>130</v>
      </c>
      <c r="C120" s="45">
        <f>C73+C79+C88+C94+C99+C102+C105+C116</f>
        <v>21556099</v>
      </c>
      <c r="D120" s="45">
        <f t="shared" ref="D120:F120" si="36">D73+D79+D88+D94+D99+D102+D105+D116</f>
        <v>15189183.000000019</v>
      </c>
      <c r="E120" s="45">
        <f t="shared" si="36"/>
        <v>0</v>
      </c>
      <c r="F120" s="79">
        <f t="shared" si="36"/>
        <v>4357853.21</v>
      </c>
      <c r="G120" s="18"/>
      <c r="H120" s="18"/>
      <c r="I120" s="18"/>
      <c r="J120" s="18"/>
      <c r="K120" s="15">
        <f>(F120/C120)*100</f>
        <v>20.216335107757669</v>
      </c>
      <c r="L120" s="15">
        <f t="shared" ref="L120:L121" si="37">(F120/D120)*100</f>
        <v>28.690504354315792</v>
      </c>
    </row>
    <row r="121" spans="1:12" ht="22.5" customHeight="1" x14ac:dyDescent="0.2">
      <c r="A121" s="18"/>
      <c r="B121" s="48" t="s">
        <v>131</v>
      </c>
      <c r="C121" s="49">
        <f>C71+C120</f>
        <v>152755579</v>
      </c>
      <c r="D121" s="49">
        <f>D71+D120</f>
        <v>52159686.000001222</v>
      </c>
      <c r="E121" s="49">
        <f>E71+E120</f>
        <v>0</v>
      </c>
      <c r="F121" s="49">
        <f>F71+F120</f>
        <v>37094410.239999995</v>
      </c>
      <c r="G121" s="18"/>
      <c r="H121" s="18"/>
      <c r="I121" s="18"/>
      <c r="J121" s="18"/>
      <c r="K121" s="15">
        <f>(F121/C121)*100</f>
        <v>24.283506031553841</v>
      </c>
      <c r="L121" s="15">
        <f t="shared" si="37"/>
        <v>71.11701216912833</v>
      </c>
    </row>
    <row r="122" spans="1:12" ht="18" customHeight="1" x14ac:dyDescent="0.2">
      <c r="A122" s="20"/>
      <c r="B122" s="50" t="s">
        <v>132</v>
      </c>
      <c r="C122" s="20"/>
      <c r="D122" s="20"/>
      <c r="E122" s="20"/>
      <c r="F122" s="60"/>
      <c r="G122" s="20"/>
      <c r="H122" s="20"/>
      <c r="I122" s="20"/>
      <c r="J122" s="20"/>
      <c r="K122" s="20"/>
      <c r="L122" s="20"/>
    </row>
    <row r="123" spans="1:12" ht="18" customHeight="1" x14ac:dyDescent="0.2">
      <c r="A123" s="20"/>
      <c r="B123" s="50" t="s">
        <v>193</v>
      </c>
      <c r="C123" s="20"/>
      <c r="D123" s="20"/>
      <c r="E123" s="20"/>
      <c r="F123" s="60"/>
      <c r="G123" s="20"/>
      <c r="H123" s="20"/>
      <c r="I123" s="20"/>
      <c r="J123" s="20"/>
      <c r="K123" s="20"/>
      <c r="L123" s="20"/>
    </row>
    <row r="124" spans="1:12" ht="21.75" customHeight="1" x14ac:dyDescent="0.2">
      <c r="A124" s="6" t="s">
        <v>90</v>
      </c>
      <c r="B124" s="7" t="s">
        <v>91</v>
      </c>
      <c r="C124" s="44">
        <f>C125</f>
        <v>100000</v>
      </c>
      <c r="D124" s="90">
        <f>D125</f>
        <v>9.9999999999999995E-8</v>
      </c>
      <c r="E124" s="44">
        <f t="shared" ref="E124:F124" si="38">E125</f>
        <v>0</v>
      </c>
      <c r="F124" s="61">
        <f t="shared" si="38"/>
        <v>0</v>
      </c>
      <c r="G124" s="21"/>
      <c r="H124" s="21"/>
      <c r="I124" s="21"/>
      <c r="J124" s="21"/>
      <c r="K124" s="8">
        <f t="shared" ref="K124" si="39">(F124/C124)*100</f>
        <v>0</v>
      </c>
      <c r="L124" s="8">
        <f t="shared" ref="L124" si="40">(F124/D124)*100</f>
        <v>0</v>
      </c>
    </row>
    <row r="125" spans="1:12" ht="25.5" customHeight="1" x14ac:dyDescent="0.2">
      <c r="A125" s="84" t="s">
        <v>133</v>
      </c>
      <c r="B125" s="27" t="s">
        <v>195</v>
      </c>
      <c r="C125" s="20">
        <v>100000</v>
      </c>
      <c r="D125" s="89">
        <v>9.9999999999999995E-8</v>
      </c>
      <c r="E125" s="20"/>
      <c r="F125" s="60">
        <v>0</v>
      </c>
      <c r="G125" s="20"/>
      <c r="H125" s="20"/>
      <c r="I125" s="20"/>
      <c r="J125" s="20"/>
      <c r="K125" s="30">
        <f t="shared" ref="K125:K127" si="41">(F125/C125)*100</f>
        <v>0</v>
      </c>
      <c r="L125" s="30">
        <f t="shared" ref="L125:L128" si="42">(F125/D125)*100</f>
        <v>0</v>
      </c>
    </row>
    <row r="126" spans="1:12" ht="19.5" customHeight="1" x14ac:dyDescent="0.2">
      <c r="A126" s="84"/>
      <c r="B126" s="92" t="s">
        <v>194</v>
      </c>
      <c r="C126" s="20"/>
      <c r="D126" s="89"/>
      <c r="E126" s="20"/>
      <c r="F126" s="60"/>
      <c r="G126" s="20"/>
      <c r="H126" s="20"/>
      <c r="I126" s="20"/>
      <c r="J126" s="20"/>
      <c r="K126" s="30"/>
      <c r="L126" s="30"/>
    </row>
    <row r="127" spans="1:12" ht="25.5" customHeight="1" x14ac:dyDescent="0.2">
      <c r="A127" s="84" t="s">
        <v>133</v>
      </c>
      <c r="B127" s="27" t="s">
        <v>195</v>
      </c>
      <c r="C127" s="20">
        <v>36305</v>
      </c>
      <c r="D127" s="89">
        <v>9.9999999999999995E-8</v>
      </c>
      <c r="E127" s="20"/>
      <c r="F127" s="60">
        <v>0</v>
      </c>
      <c r="G127" s="20"/>
      <c r="H127" s="20"/>
      <c r="I127" s="20"/>
      <c r="J127" s="20"/>
      <c r="K127" s="30">
        <f t="shared" si="41"/>
        <v>0</v>
      </c>
      <c r="L127" s="30">
        <f t="shared" si="42"/>
        <v>0</v>
      </c>
    </row>
    <row r="128" spans="1:12" ht="18" customHeight="1" x14ac:dyDescent="0.2">
      <c r="A128" s="51"/>
      <c r="B128" s="48" t="s">
        <v>134</v>
      </c>
      <c r="C128" s="45">
        <f>C125+C127</f>
        <v>136305</v>
      </c>
      <c r="D128" s="91">
        <f>D124</f>
        <v>9.9999999999999995E-8</v>
      </c>
      <c r="E128" s="45"/>
      <c r="F128" s="62">
        <f>F124</f>
        <v>0</v>
      </c>
      <c r="G128" s="18"/>
      <c r="H128" s="18"/>
      <c r="I128" s="18"/>
      <c r="J128" s="18"/>
      <c r="K128" s="15">
        <f>(F128/C128)*100</f>
        <v>0</v>
      </c>
      <c r="L128" s="15">
        <f t="shared" si="42"/>
        <v>0</v>
      </c>
    </row>
    <row r="129" spans="1:14" ht="18" customHeight="1" x14ac:dyDescent="0.2">
      <c r="A129" s="23"/>
      <c r="B129" s="52" t="s">
        <v>135</v>
      </c>
      <c r="C129" s="20"/>
      <c r="D129" s="20"/>
      <c r="E129" s="20"/>
      <c r="F129" s="60"/>
      <c r="G129" s="20"/>
      <c r="H129" s="20"/>
      <c r="I129" s="20"/>
      <c r="J129" s="20"/>
      <c r="K129" s="20"/>
      <c r="L129" s="20"/>
    </row>
    <row r="130" spans="1:14" ht="18.75" customHeight="1" x14ac:dyDescent="0.2">
      <c r="A130" s="53">
        <v>602000</v>
      </c>
      <c r="B130" s="52" t="s">
        <v>136</v>
      </c>
      <c r="C130" s="53">
        <v>-6066795</v>
      </c>
      <c r="D130" s="85">
        <v>-1461075</v>
      </c>
      <c r="E130" s="53"/>
      <c r="F130" s="63">
        <v>-3184703.44</v>
      </c>
      <c r="G130" s="53"/>
      <c r="H130" s="53"/>
      <c r="I130" s="53"/>
      <c r="J130" s="53"/>
      <c r="K130" s="53"/>
      <c r="L130" s="53"/>
    </row>
    <row r="131" spans="1:14" ht="15.75" customHeight="1" x14ac:dyDescent="0.2">
      <c r="A131" s="20">
        <v>602100</v>
      </c>
      <c r="B131" s="25" t="s">
        <v>140</v>
      </c>
      <c r="C131" s="20">
        <v>4847047</v>
      </c>
      <c r="D131" s="86">
        <v>4798337</v>
      </c>
      <c r="E131" s="20"/>
      <c r="F131" s="60">
        <v>5239182.9400000004</v>
      </c>
      <c r="G131" s="20"/>
      <c r="H131" s="20"/>
      <c r="I131" s="20"/>
      <c r="J131" s="20"/>
      <c r="K131" s="20"/>
      <c r="L131" s="20"/>
      <c r="M131" s="77"/>
    </row>
    <row r="132" spans="1:14" ht="16.5" customHeight="1" x14ac:dyDescent="0.2">
      <c r="A132" s="20">
        <v>602200</v>
      </c>
      <c r="B132" s="25" t="s">
        <v>137</v>
      </c>
      <c r="C132" s="20"/>
      <c r="D132" s="86"/>
      <c r="E132" s="20"/>
      <c r="F132" s="60">
        <v>5189082.79</v>
      </c>
      <c r="G132" s="20"/>
      <c r="H132" s="20"/>
      <c r="I132" s="20"/>
      <c r="J132" s="20"/>
      <c r="K132" s="20"/>
      <c r="L132" s="20"/>
      <c r="M132" s="77"/>
    </row>
    <row r="133" spans="1:14" ht="17.25" customHeight="1" x14ac:dyDescent="0.2">
      <c r="A133" s="20">
        <v>602304</v>
      </c>
      <c r="B133" s="25" t="s">
        <v>139</v>
      </c>
      <c r="C133" s="20">
        <v>0</v>
      </c>
      <c r="D133" s="20">
        <v>0</v>
      </c>
      <c r="E133" s="20"/>
      <c r="F133" s="60"/>
      <c r="G133" s="20"/>
      <c r="H133" s="20"/>
      <c r="I133" s="20"/>
      <c r="J133" s="20"/>
      <c r="K133" s="20"/>
      <c r="L133" s="20"/>
      <c r="M133" s="77"/>
      <c r="N133" s="77"/>
    </row>
    <row r="134" spans="1:14" ht="30" customHeight="1" x14ac:dyDescent="0.2">
      <c r="A134" s="20">
        <v>602400</v>
      </c>
      <c r="B134" s="27" t="s">
        <v>138</v>
      </c>
      <c r="C134" s="20">
        <v>-10913842</v>
      </c>
      <c r="D134" s="20">
        <v>-6259412</v>
      </c>
      <c r="E134" s="20"/>
      <c r="F134" s="60">
        <v>-3234803.59</v>
      </c>
      <c r="G134" s="20"/>
      <c r="H134" s="20"/>
      <c r="I134" s="20"/>
      <c r="J134" s="20"/>
      <c r="K134" s="20"/>
      <c r="L134" s="20"/>
    </row>
    <row r="135" spans="1:14" ht="16.5" customHeight="1" x14ac:dyDescent="0.2">
      <c r="A135" s="20"/>
      <c r="B135" s="52" t="s">
        <v>141</v>
      </c>
      <c r="C135" s="20"/>
      <c r="D135" s="20"/>
      <c r="E135" s="20"/>
      <c r="F135" s="60"/>
      <c r="G135" s="20"/>
      <c r="H135" s="20"/>
      <c r="I135" s="20"/>
      <c r="J135" s="20"/>
      <c r="K135" s="20"/>
      <c r="L135" s="20"/>
    </row>
    <row r="136" spans="1:14" ht="16.5" customHeight="1" x14ac:dyDescent="0.2">
      <c r="A136" s="53">
        <v>602000</v>
      </c>
      <c r="B136" s="52" t="s">
        <v>136</v>
      </c>
      <c r="C136" s="20">
        <v>19073384</v>
      </c>
      <c r="D136" s="20">
        <v>13666783</v>
      </c>
      <c r="E136" s="20"/>
      <c r="F136" s="60">
        <v>2345922.7599999998</v>
      </c>
      <c r="G136" s="20"/>
      <c r="H136" s="20"/>
      <c r="I136" s="20"/>
      <c r="J136" s="20"/>
      <c r="K136" s="20"/>
      <c r="L136" s="20"/>
      <c r="M136" s="54"/>
    </row>
    <row r="137" spans="1:14" ht="20.25" customHeight="1" x14ac:dyDescent="0.2">
      <c r="A137" s="20">
        <v>602100</v>
      </c>
      <c r="B137" s="25" t="s">
        <v>140</v>
      </c>
      <c r="C137" s="20">
        <v>8159542</v>
      </c>
      <c r="D137" s="20">
        <v>7407371</v>
      </c>
      <c r="E137" s="20"/>
      <c r="F137" s="60">
        <v>8958845.8800000008</v>
      </c>
      <c r="G137" s="20"/>
      <c r="H137" s="20"/>
      <c r="I137" s="20"/>
      <c r="J137" s="20"/>
      <c r="K137" s="20"/>
      <c r="L137" s="20"/>
    </row>
    <row r="138" spans="1:14" ht="18.75" customHeight="1" x14ac:dyDescent="0.2">
      <c r="A138" s="20">
        <v>602200</v>
      </c>
      <c r="B138" s="25" t="s">
        <v>137</v>
      </c>
      <c r="C138" s="20"/>
      <c r="D138" s="20"/>
      <c r="E138" s="20"/>
      <c r="F138" s="60">
        <v>9847726.7100000009</v>
      </c>
      <c r="G138" s="20"/>
      <c r="H138" s="20"/>
      <c r="I138" s="20"/>
      <c r="J138" s="20"/>
      <c r="K138" s="20"/>
      <c r="L138" s="20"/>
      <c r="M138" s="54"/>
    </row>
    <row r="139" spans="1:14" ht="27.75" customHeight="1" x14ac:dyDescent="0.2">
      <c r="A139" s="20">
        <v>602400</v>
      </c>
      <c r="B139" s="27" t="s">
        <v>138</v>
      </c>
      <c r="C139" s="20">
        <v>10913842</v>
      </c>
      <c r="D139" s="20">
        <v>6259412</v>
      </c>
      <c r="E139" s="20"/>
      <c r="F139" s="60">
        <v>3234803.59</v>
      </c>
      <c r="G139" s="20"/>
      <c r="H139" s="20"/>
      <c r="I139" s="20"/>
      <c r="J139" s="20"/>
      <c r="K139" s="20"/>
      <c r="L139" s="20"/>
    </row>
    <row r="141" spans="1:14" x14ac:dyDescent="0.2">
      <c r="B141" s="55" t="s">
        <v>142</v>
      </c>
    </row>
    <row r="142" spans="1:14" x14ac:dyDescent="0.2">
      <c r="B142" s="55" t="s">
        <v>143</v>
      </c>
      <c r="F142" t="s">
        <v>144</v>
      </c>
    </row>
    <row r="144" spans="1:14" x14ac:dyDescent="0.2">
      <c r="F144" s="77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0" fitToHeight="500" orientation="portrait" r:id="rId1"/>
  <rowBreaks count="2" manualBreakCount="2">
    <brk id="39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2019-04-24T13:29:07Z</cp:lastPrinted>
  <dcterms:created xsi:type="dcterms:W3CDTF">2018-05-22T11:21:30Z</dcterms:created>
  <dcterms:modified xsi:type="dcterms:W3CDTF">2019-05-02T08:00:45Z</dcterms:modified>
</cp:coreProperties>
</file>