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20115" windowHeight="98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O52" i="1" l="1"/>
  <c r="N52" i="1"/>
  <c r="M52" i="1"/>
  <c r="L52" i="1"/>
  <c r="K52" i="1"/>
  <c r="J52" i="1"/>
  <c r="I52" i="1"/>
  <c r="H52" i="1"/>
  <c r="G52" i="1"/>
  <c r="F52" i="1"/>
  <c r="E52" i="1"/>
  <c r="P73" i="1"/>
  <c r="P72" i="1"/>
  <c r="O74" i="1"/>
  <c r="N74" i="1"/>
  <c r="M74" i="1"/>
  <c r="L74" i="1"/>
  <c r="K74" i="1"/>
  <c r="J74" i="1"/>
  <c r="O113" i="1"/>
  <c r="O112" i="1" s="1"/>
  <c r="N113" i="1"/>
  <c r="N112" i="1" s="1"/>
  <c r="M113" i="1"/>
  <c r="M112" i="1" s="1"/>
  <c r="L113" i="1"/>
  <c r="L112" i="1" s="1"/>
  <c r="K113" i="1"/>
  <c r="K112" i="1" s="1"/>
  <c r="J113" i="1"/>
  <c r="J112" i="1" s="1"/>
  <c r="I113" i="1"/>
  <c r="I112" i="1" s="1"/>
  <c r="H113" i="1"/>
  <c r="H112" i="1" s="1"/>
  <c r="G113" i="1"/>
  <c r="G112" i="1" s="1"/>
  <c r="F113" i="1"/>
  <c r="F112" i="1" s="1"/>
  <c r="E113" i="1"/>
  <c r="E112" i="1" s="1"/>
  <c r="O110" i="1"/>
  <c r="N110" i="1"/>
  <c r="M110" i="1"/>
  <c r="L110" i="1"/>
  <c r="K110" i="1"/>
  <c r="J110" i="1"/>
  <c r="I110" i="1"/>
  <c r="H110" i="1"/>
  <c r="G110" i="1"/>
  <c r="F110" i="1"/>
  <c r="E110" i="1"/>
  <c r="O104" i="1"/>
  <c r="N104" i="1"/>
  <c r="M104" i="1"/>
  <c r="L104" i="1"/>
  <c r="K104" i="1"/>
  <c r="J104" i="1"/>
  <c r="I104" i="1"/>
  <c r="H104" i="1"/>
  <c r="G104" i="1"/>
  <c r="F104" i="1"/>
  <c r="E104" i="1"/>
  <c r="O102" i="1"/>
  <c r="N102" i="1"/>
  <c r="M102" i="1"/>
  <c r="L102" i="1"/>
  <c r="K102" i="1"/>
  <c r="J102" i="1"/>
  <c r="I102" i="1"/>
  <c r="H102" i="1"/>
  <c r="G102" i="1"/>
  <c r="F102" i="1"/>
  <c r="E102" i="1"/>
  <c r="O92" i="1"/>
  <c r="N92" i="1"/>
  <c r="M92" i="1"/>
  <c r="L92" i="1"/>
  <c r="K92" i="1"/>
  <c r="J92" i="1"/>
  <c r="I92" i="1"/>
  <c r="H92" i="1"/>
  <c r="G92" i="1"/>
  <c r="F92" i="1"/>
  <c r="E92" i="1"/>
  <c r="O90" i="1"/>
  <c r="N90" i="1"/>
  <c r="M90" i="1"/>
  <c r="L90" i="1"/>
  <c r="K90" i="1"/>
  <c r="J90" i="1"/>
  <c r="I90" i="1"/>
  <c r="H90" i="1"/>
  <c r="G90" i="1"/>
  <c r="F90" i="1"/>
  <c r="E90" i="1"/>
  <c r="O86" i="1"/>
  <c r="N86" i="1"/>
  <c r="M86" i="1"/>
  <c r="L86" i="1"/>
  <c r="K86" i="1"/>
  <c r="J86" i="1"/>
  <c r="I86" i="1"/>
  <c r="H86" i="1"/>
  <c r="G86" i="1"/>
  <c r="F86" i="1"/>
  <c r="E86" i="1"/>
  <c r="O69" i="1"/>
  <c r="N69" i="1"/>
  <c r="M69" i="1"/>
  <c r="L69" i="1"/>
  <c r="K69" i="1"/>
  <c r="J69" i="1"/>
  <c r="I69" i="1"/>
  <c r="H69" i="1"/>
  <c r="G69" i="1"/>
  <c r="F69" i="1"/>
  <c r="E69" i="1"/>
  <c r="E81" i="1"/>
  <c r="O81" i="1"/>
  <c r="N81" i="1"/>
  <c r="M81" i="1"/>
  <c r="L81" i="1"/>
  <c r="K81" i="1"/>
  <c r="J81" i="1"/>
  <c r="I81" i="1"/>
  <c r="H81" i="1"/>
  <c r="G81" i="1"/>
  <c r="F81" i="1"/>
  <c r="H74" i="1"/>
  <c r="G74" i="1"/>
  <c r="F74" i="1"/>
  <c r="E74" i="1"/>
  <c r="P74" i="1" s="1"/>
  <c r="O67" i="1"/>
  <c r="N67" i="1"/>
  <c r="M67" i="1"/>
  <c r="L67" i="1"/>
  <c r="K67" i="1"/>
  <c r="J67" i="1"/>
  <c r="I67" i="1"/>
  <c r="H67" i="1"/>
  <c r="G67" i="1"/>
  <c r="F67" i="1"/>
  <c r="E67" i="1"/>
  <c r="O56" i="1"/>
  <c r="N56" i="1"/>
  <c r="M56" i="1"/>
  <c r="L56" i="1"/>
  <c r="K56" i="1"/>
  <c r="J56" i="1"/>
  <c r="I56" i="1"/>
  <c r="H56" i="1"/>
  <c r="G56" i="1"/>
  <c r="F56" i="1"/>
  <c r="E56" i="1"/>
  <c r="O50" i="1"/>
  <c r="N50" i="1"/>
  <c r="M50" i="1"/>
  <c r="L50" i="1"/>
  <c r="K50" i="1"/>
  <c r="J50" i="1"/>
  <c r="I50" i="1"/>
  <c r="H50" i="1"/>
  <c r="G50" i="1"/>
  <c r="F50" i="1"/>
  <c r="E50" i="1"/>
  <c r="O46" i="1"/>
  <c r="N46" i="1"/>
  <c r="M46" i="1"/>
  <c r="L46" i="1"/>
  <c r="K46" i="1"/>
  <c r="J46" i="1"/>
  <c r="I46" i="1"/>
  <c r="H46" i="1"/>
  <c r="G46" i="1"/>
  <c r="F46" i="1"/>
  <c r="E46" i="1"/>
  <c r="O42" i="1"/>
  <c r="N42" i="1"/>
  <c r="M42" i="1"/>
  <c r="L42" i="1"/>
  <c r="K42" i="1"/>
  <c r="J42" i="1"/>
  <c r="I42" i="1"/>
  <c r="H42" i="1"/>
  <c r="G42" i="1"/>
  <c r="F42" i="1"/>
  <c r="E42" i="1"/>
  <c r="O34" i="1"/>
  <c r="N34" i="1"/>
  <c r="M34" i="1"/>
  <c r="L34" i="1"/>
  <c r="K34" i="1"/>
  <c r="J34" i="1"/>
  <c r="I34" i="1"/>
  <c r="H34" i="1"/>
  <c r="G34" i="1"/>
  <c r="F34" i="1"/>
  <c r="E34" i="1"/>
  <c r="O27" i="1"/>
  <c r="N27" i="1"/>
  <c r="M27" i="1"/>
  <c r="L27" i="1"/>
  <c r="K27" i="1"/>
  <c r="J27" i="1"/>
  <c r="I27" i="1"/>
  <c r="H27" i="1"/>
  <c r="G27" i="1"/>
  <c r="F27" i="1"/>
  <c r="E27" i="1"/>
  <c r="O16" i="1"/>
  <c r="N16" i="1"/>
  <c r="M16" i="1"/>
  <c r="L16" i="1"/>
  <c r="K16" i="1"/>
  <c r="J16" i="1"/>
  <c r="I16" i="1"/>
  <c r="H16" i="1"/>
  <c r="G16" i="1"/>
  <c r="E16" i="1"/>
  <c r="P16" i="1" s="1"/>
  <c r="P90" i="1" l="1"/>
  <c r="P52" i="1"/>
  <c r="P121" i="1" l="1"/>
  <c r="P120" i="1"/>
  <c r="P119" i="1"/>
  <c r="P118" i="1"/>
  <c r="P117" i="1"/>
  <c r="P116" i="1"/>
  <c r="P115" i="1"/>
  <c r="P114" i="1"/>
  <c r="P113" i="1" s="1"/>
  <c r="P112" i="1"/>
  <c r="P111" i="1"/>
  <c r="P110" i="1" s="1"/>
  <c r="P109" i="1"/>
  <c r="P108" i="1"/>
  <c r="P107" i="1"/>
  <c r="P106" i="1"/>
  <c r="P105" i="1"/>
  <c r="P103" i="1"/>
  <c r="P102" i="1" s="1"/>
  <c r="P101" i="1"/>
  <c r="P100" i="1"/>
  <c r="P99" i="1"/>
  <c r="P98" i="1"/>
  <c r="P97" i="1"/>
  <c r="P96" i="1"/>
  <c r="P95" i="1"/>
  <c r="P94" i="1"/>
  <c r="P93" i="1"/>
  <c r="P91" i="1"/>
  <c r="P89" i="1"/>
  <c r="P88" i="1"/>
  <c r="P87" i="1"/>
  <c r="P85" i="1"/>
  <c r="P84" i="1"/>
  <c r="P83" i="1"/>
  <c r="P82" i="1"/>
  <c r="P80" i="1"/>
  <c r="P79" i="1"/>
  <c r="P78" i="1"/>
  <c r="P77" i="1"/>
  <c r="P76" i="1"/>
  <c r="P75" i="1"/>
  <c r="P71" i="1"/>
  <c r="P70" i="1"/>
  <c r="P68" i="1"/>
  <c r="P67" i="1" s="1"/>
  <c r="P66" i="1"/>
  <c r="P65" i="1"/>
  <c r="P64" i="1"/>
  <c r="P63" i="1"/>
  <c r="P62" i="1"/>
  <c r="P61" i="1"/>
  <c r="P60" i="1"/>
  <c r="P59" i="1"/>
  <c r="P58" i="1"/>
  <c r="P57" i="1"/>
  <c r="P55" i="1"/>
  <c r="P54" i="1"/>
  <c r="P53" i="1"/>
  <c r="P51" i="1"/>
  <c r="P50" i="1" s="1"/>
  <c r="P49" i="1"/>
  <c r="P48" i="1"/>
  <c r="P47" i="1"/>
  <c r="P45" i="1"/>
  <c r="P44" i="1"/>
  <c r="P43" i="1"/>
  <c r="P42" i="1" s="1"/>
  <c r="P41" i="1"/>
  <c r="P40" i="1"/>
  <c r="P39" i="1"/>
  <c r="P38" i="1"/>
  <c r="P37" i="1"/>
  <c r="P36" i="1"/>
  <c r="P35" i="1"/>
  <c r="P33" i="1"/>
  <c r="P32" i="1"/>
  <c r="P31" i="1"/>
  <c r="P30" i="1"/>
  <c r="P29" i="1"/>
  <c r="P28" i="1"/>
  <c r="P26" i="1"/>
  <c r="P25" i="1"/>
  <c r="P24" i="1"/>
  <c r="P20" i="1"/>
  <c r="P19" i="1"/>
  <c r="P17" i="1"/>
  <c r="P15" i="1"/>
  <c r="P56" i="1" l="1"/>
  <c r="P69" i="1"/>
  <c r="P81" i="1"/>
  <c r="P86" i="1"/>
  <c r="P104" i="1"/>
  <c r="P34" i="1"/>
  <c r="P92" i="1"/>
  <c r="P46" i="1"/>
  <c r="P27" i="1"/>
</calcChain>
</file>

<file path=xl/sharedStrings.xml><?xml version="1.0" encoding="utf-8"?>
<sst xmlns="http://schemas.openxmlformats.org/spreadsheetml/2006/main" count="399" uniqueCount="247">
  <si>
    <t>Додаток №3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</si>
  <si>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</si>
  <si>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</si>
  <si>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</si>
  <si>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</si>
  <si>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</si>
  <si>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</si>
  <si>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</si>
  <si>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</si>
  <si>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</si>
  <si>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</si>
  <si>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</si>
  <si>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</si>
  <si>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</si>
  <si>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</si>
  <si>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</si>
  <si>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</si>
  <si>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</si>
  <si>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</si>
  <si>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</si>
  <si>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</si>
  <si>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</si>
  <si>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</si>
  <si>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</si>
  <si>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Дошкільна освіта</t>
  </si>
  <si>
    <t>0111020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</si>
  <si>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</si>
  <si>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</si>
  <si>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</si>
  <si>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0111090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</si>
  <si>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</si>
  <si>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</si>
  <si>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</si>
  <si>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0111190</t>
  </si>
  <si>
    <t>0990</t>
  </si>
  <si>
    <t>1190</t>
  </si>
  <si>
    <t>Централізоване ведення бухгалтерського обліку</t>
  </si>
  <si>
    <t>0111210</t>
  </si>
  <si>
    <t>1210</t>
  </si>
  <si>
    <t>Утримання інших закладів освіти</t>
  </si>
  <si>
    <t>0113030</t>
  </si>
  <si>
    <t>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</si>
  <si>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</si>
  <si>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0113034</t>
  </si>
  <si>
    <t>1070</t>
  </si>
  <si>
    <t>3034</t>
  </si>
  <si>
    <t>Надання пільг окремим категоріям громадян з послуг зв`язку</t>
  </si>
  <si>
    <t>0113035</t>
  </si>
  <si>
    <t>3035</t>
  </si>
  <si>
    <t>Компенсаційні виплати на пільговий проїзд автомобільним транспортом окремим категоріям громадян</t>
  </si>
  <si>
    <t>0113037</t>
  </si>
  <si>
    <t>3037</t>
  </si>
  <si>
    <t>Компенсаційні виплати за пільговий проїзд окремих категорій громадян на залізничному транспорті</t>
  </si>
  <si>
    <t>0113240</t>
  </si>
  <si>
    <t>1050</t>
  </si>
  <si>
    <t>3240</t>
  </si>
  <si>
    <t>Організація та проведення громадських робіт</t>
  </si>
  <si>
    <t>0113400</t>
  </si>
  <si>
    <t>3400</t>
  </si>
  <si>
    <t>Інші видатки на соціальний захист населення</t>
  </si>
  <si>
    <t>0114030</t>
  </si>
  <si>
    <t>0822</t>
  </si>
  <si>
    <t>4030</t>
  </si>
  <si>
    <t>Філармонії, музичні колективи і ансамблі та інші мистецькі заклади та заходи</t>
  </si>
  <si>
    <t>0114070</t>
  </si>
  <si>
    <t>0824</t>
  </si>
  <si>
    <t>4070</t>
  </si>
  <si>
    <t>Музеї і виставки</t>
  </si>
  <si>
    <t>0114090</t>
  </si>
  <si>
    <t>0828</t>
  </si>
  <si>
    <t>4090</t>
  </si>
  <si>
    <t>Палаци і будинки культури, клуби та інші заклади клубного типу</t>
  </si>
  <si>
    <t>0114100</t>
  </si>
  <si>
    <t>4100</t>
  </si>
  <si>
    <t>Школи естетичного виховання дітей</t>
  </si>
  <si>
    <t>0114200</t>
  </si>
  <si>
    <t>0829</t>
  </si>
  <si>
    <t>4200</t>
  </si>
  <si>
    <t>Інші культурно-освітні заклади та заходи</t>
  </si>
  <si>
    <t>0115030</t>
  </si>
  <si>
    <t>5030</t>
  </si>
  <si>
    <t>Розвиток дитячо-юнацького та резервного спорту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</si>
  <si>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</si>
  <si>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</si>
  <si>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</si>
  <si>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</si>
  <si>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0116050</t>
  </si>
  <si>
    <t>6050</t>
  </si>
  <si>
    <t>Фінансова підтримка об`єктів комунального господарства</t>
  </si>
  <si>
    <t>0116052</t>
  </si>
  <si>
    <t>0620</t>
  </si>
  <si>
    <t>6052</t>
  </si>
  <si>
    <t>Забезпечення функціонування водопровідно-каналізаційного господарства</t>
  </si>
  <si>
    <t>0116060</t>
  </si>
  <si>
    <t>6060</t>
  </si>
  <si>
    <t>Благоустрій міст, сіл, селищ</t>
  </si>
  <si>
    <t>0116310</t>
  </si>
  <si>
    <t>0490</t>
  </si>
  <si>
    <t>6310</t>
  </si>
  <si>
    <t>Реалізація заходів щодо інвестиційного розвитку території</t>
  </si>
  <si>
    <t>0116410</t>
  </si>
  <si>
    <t>0470</t>
  </si>
  <si>
    <t>6410</t>
  </si>
  <si>
    <t>Реалізація інвестиційних проектів</t>
  </si>
  <si>
    <t>0116430</t>
  </si>
  <si>
    <t>0443</t>
  </si>
  <si>
    <t>6430</t>
  </si>
  <si>
    <t>Розробка схем та проектних рішень масового застосування</t>
  </si>
  <si>
    <t>0116650</t>
  </si>
  <si>
    <t>0456</t>
  </si>
  <si>
    <t>6650</t>
  </si>
  <si>
    <t>Утримання та розвиток інфраструктури доріг</t>
  </si>
  <si>
    <t>0117310</t>
  </si>
  <si>
    <t>0421</t>
  </si>
  <si>
    <t>7310</t>
  </si>
  <si>
    <t>Проведення заходів із землеустрою</t>
  </si>
  <si>
    <t>0117470</t>
  </si>
  <si>
    <t>7470</t>
  </si>
  <si>
    <t>Внески до статутного капіталу суб`єктів господарювання</t>
  </si>
  <si>
    <t>0117810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</si>
  <si>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</si>
  <si>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</si>
  <si>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</si>
  <si>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0118010</t>
  </si>
  <si>
    <t>0133</t>
  </si>
  <si>
    <t>8010</t>
  </si>
  <si>
    <t>Резервний фонд</t>
  </si>
  <si>
    <t>0118020</t>
  </si>
  <si>
    <t>8020</t>
  </si>
  <si>
    <t>Проведення виборів та референдумів</t>
  </si>
  <si>
    <t>0118021</t>
  </si>
  <si>
    <t>0160</t>
  </si>
  <si>
    <t>8021</t>
  </si>
  <si>
    <t>Проведення місцевих виборів</t>
  </si>
  <si>
    <t>0118390</t>
  </si>
  <si>
    <t>0180</t>
  </si>
  <si>
    <t>8390</t>
  </si>
  <si>
    <t>Медична субвенція з державного бюджету місцевим бюджетам</t>
  </si>
  <si>
    <t>0118600</t>
  </si>
  <si>
    <t>8600</t>
  </si>
  <si>
    <t>Інші видатки</t>
  </si>
  <si>
    <t>0118680</t>
  </si>
  <si>
    <t>8680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</si>
  <si>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</si>
  <si>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0118800</t>
  </si>
  <si>
    <t>8800</t>
  </si>
  <si>
    <t>Інші субвенції</t>
  </si>
  <si>
    <t>0119130</t>
  </si>
  <si>
    <t>0513</t>
  </si>
  <si>
    <t>9130</t>
  </si>
  <si>
    <t>Ліквідація іншого забруднення навколишнього природного середовища</t>
  </si>
  <si>
    <t>0119180</t>
  </si>
  <si>
    <t>9180</t>
  </si>
  <si>
    <t>1000000</t>
  </si>
  <si>
    <t>Відділ освіти,сім"ї,молоді та спорту Носівської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</si>
  <si>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</si>
  <si>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</si>
  <si>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</si>
  <si>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1011020</t>
  </si>
  <si>
    <t>1011090</t>
  </si>
  <si>
    <t>1011170</t>
  </si>
  <si>
    <t>1170</t>
  </si>
  <si>
    <t>Методичне забезпечення діяльності навчальних закладів та інші заходи в галузі освіти</t>
  </si>
  <si>
    <t>1011190</t>
  </si>
  <si>
    <t>1011200</t>
  </si>
  <si>
    <t>1200</t>
  </si>
  <si>
    <t>Здійснення централізованого господарського обслуговування</t>
  </si>
  <si>
    <t>1011210</t>
  </si>
  <si>
    <t>1011230</t>
  </si>
  <si>
    <t>1230</t>
  </si>
  <si>
    <t>Надання допомоги дітям-сиротам та дітям, позбавленим батьківського піклування, яким виповнюється 18 років</t>
  </si>
  <si>
    <t>1013160</t>
  </si>
  <si>
    <t>1040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</si>
  <si>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</si>
  <si>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</si>
  <si>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</si>
  <si>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5010</t>
  </si>
  <si>
    <t>Проведення спортивної роботи в регіоні</t>
  </si>
  <si>
    <t>1015011</t>
  </si>
  <si>
    <t>5011</t>
  </si>
  <si>
    <t>Проведення навчально-тренувальних зборів і змагань з олімпійських видів спорту</t>
  </si>
  <si>
    <t>1015031</t>
  </si>
  <si>
    <t>1016310</t>
  </si>
  <si>
    <t>1016410</t>
  </si>
  <si>
    <t>1500000</t>
  </si>
  <si>
    <t>Орган з питань праці та соціального захисту населення</t>
  </si>
  <si>
    <t>1510180</t>
  </si>
  <si>
    <t>1513030</t>
  </si>
  <si>
    <t>1513034</t>
  </si>
  <si>
    <t>1513035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</si>
  <si>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</si>
  <si>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</si>
  <si>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</si>
  <si>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</si>
  <si>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</si>
  <si>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</si>
  <si>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1513210</t>
  </si>
  <si>
    <t>3210</t>
  </si>
  <si>
    <t>Технічне та бухгалтерське обслуговування закладів та установ соціального захисту</t>
  </si>
  <si>
    <t>1513212</t>
  </si>
  <si>
    <t>3212</t>
  </si>
  <si>
    <t>Централізований бухгалтерський та фінансовий облік у сфері соціального захисту</t>
  </si>
  <si>
    <t>1513400</t>
  </si>
  <si>
    <t>2400000</t>
  </si>
  <si>
    <t>Відділ культури і туризму Носівської міської ради</t>
  </si>
  <si>
    <t>2410180</t>
  </si>
  <si>
    <t>2414030</t>
  </si>
  <si>
    <t>2414070</t>
  </si>
  <si>
    <t>2414090</t>
  </si>
  <si>
    <t>2414100</t>
  </si>
  <si>
    <t>2414200</t>
  </si>
  <si>
    <t>2416410</t>
  </si>
  <si>
    <t>7500000</t>
  </si>
  <si>
    <t>Фінансовий орган</t>
  </si>
  <si>
    <t>7510180</t>
  </si>
  <si>
    <t>7600000</t>
  </si>
  <si>
    <t>Фінансовий орган (в частині міжбюджетних трансфертів, резервного фонду)</t>
  </si>
  <si>
    <t>7618010</t>
  </si>
  <si>
    <t>7618370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</si>
  <si>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</si>
  <si>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</si>
  <si>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7618390</t>
  </si>
  <si>
    <t>7618680</t>
  </si>
  <si>
    <t>7618800</t>
  </si>
  <si>
    <t xml:space="preserve"> </t>
  </si>
  <si>
    <t xml:space="preserve">до рішення міської ради від 16 листопада 2017 року </t>
  </si>
  <si>
    <t>Носівська міська рада ( виконавчий апарат )</t>
  </si>
  <si>
    <t xml:space="preserve"> Розподіл видатків Носівського  міського бюджету  на 2017 рік</t>
  </si>
  <si>
    <t>Х</t>
  </si>
  <si>
    <t>Державне управління</t>
  </si>
  <si>
    <t xml:space="preserve">                                                                                                                                                         </t>
  </si>
  <si>
    <t xml:space="preserve">Освіта </t>
  </si>
  <si>
    <t xml:space="preserve"> освітньої субвенції</t>
  </si>
  <si>
    <t>додаткової дотації з державного бюджету на здійснення переданих видатків з утримання закладів освіти</t>
  </si>
  <si>
    <t>міського бюджету</t>
  </si>
  <si>
    <t>Соціальний захист</t>
  </si>
  <si>
    <t xml:space="preserve">Культура та мистецтво </t>
  </si>
  <si>
    <t>Житлово-комунальне господарство</t>
  </si>
  <si>
    <t xml:space="preserve">Будівництво </t>
  </si>
  <si>
    <t>Транспорт, дорожнє господарство, зв'язок, телекомунікації та інформатика</t>
  </si>
  <si>
    <t>Видатки не віднесені до основних груп</t>
  </si>
  <si>
    <t>Будівництво</t>
  </si>
  <si>
    <t xml:space="preserve">Х   </t>
  </si>
  <si>
    <t>Начальник фінансового управління  міської ради</t>
  </si>
  <si>
    <t>Цільові фонди, утворені органами місцевого самоврядування і місцевими органами виконавчої влади</t>
  </si>
  <si>
    <t>№23/29/VII</t>
  </si>
  <si>
    <t>В.І.Пазуха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</si>
</sst>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9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9"/>
      <name val="Arial Cyr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84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0" fillId="0" borderId="1" xfId="0" quotePrefix="1" applyFont="1" applyBorder="1" applyAlignment="1">
      <alignment horizontal="center" vertical="center" wrapText="1"/>
    </xf>
    <xf numFmtId="2" fontId="0" fillId="0" borderId="1" xfId="0" quotePrefix="1" applyNumberFormat="1" applyFont="1" applyBorder="1" applyAlignment="1">
      <alignment horizontal="center" vertical="center" wrapText="1"/>
    </xf>
    <xf numFmtId="2" fontId="0" fillId="0" borderId="1" xfId="0" quotePrefix="1" applyNumberFormat="1" applyFont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 applyFont="1"/>
    <xf numFmtId="2" fontId="0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quotePrefix="1" applyNumberFormat="1" applyFont="1" applyBorder="1" applyAlignment="1">
      <alignment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vertical="center" wrapText="1"/>
    </xf>
    <xf numFmtId="0" fontId="11" fillId="0" borderId="0" xfId="0" applyFont="1"/>
    <xf numFmtId="0" fontId="9" fillId="0" borderId="1" xfId="1" quotePrefix="1" applyFont="1" applyBorder="1" applyAlignment="1">
      <alignment horizontal="center" vertical="center" wrapText="1"/>
    </xf>
    <xf numFmtId="2" fontId="12" fillId="2" borderId="1" xfId="2" applyNumberFormat="1" applyFont="1" applyFill="1" applyBorder="1" applyAlignment="1">
      <alignment vertical="center" wrapText="1"/>
    </xf>
    <xf numFmtId="2" fontId="12" fillId="0" borderId="1" xfId="2" applyNumberFormat="1" applyFont="1" applyBorder="1" applyAlignment="1">
      <alignment vertical="center" wrapText="1"/>
    </xf>
    <xf numFmtId="2" fontId="13" fillId="0" borderId="1" xfId="2" quotePrefix="1" applyNumberFormat="1" applyFont="1" applyBorder="1" applyAlignment="1">
      <alignment vertical="center" wrapText="1"/>
    </xf>
    <xf numFmtId="2" fontId="13" fillId="2" borderId="1" xfId="2" applyNumberFormat="1" applyFont="1" applyFill="1" applyBorder="1" applyAlignment="1">
      <alignment vertical="center" wrapText="1"/>
    </xf>
    <xf numFmtId="2" fontId="13" fillId="0" borderId="1" xfId="2" applyNumberFormat="1" applyFont="1" applyBorder="1" applyAlignment="1">
      <alignment vertical="center" wrapText="1"/>
    </xf>
    <xf numFmtId="2" fontId="13" fillId="0" borderId="1" xfId="3" applyNumberFormat="1" applyFont="1" applyBorder="1" applyAlignment="1">
      <alignment vertical="center" wrapText="1"/>
    </xf>
    <xf numFmtId="2" fontId="14" fillId="2" borderId="1" xfId="3" applyNumberFormat="1" applyFont="1" applyFill="1" applyBorder="1" applyAlignment="1">
      <alignment vertical="center" wrapText="1"/>
    </xf>
    <xf numFmtId="2" fontId="14" fillId="0" borderId="1" xfId="3" applyNumberFormat="1" applyFont="1" applyBorder="1" applyAlignment="1">
      <alignment vertical="center" wrapText="1"/>
    </xf>
    <xf numFmtId="2" fontId="9" fillId="2" borderId="1" xfId="3" applyNumberFormat="1" applyFont="1" applyFill="1" applyBorder="1" applyAlignment="1">
      <alignment vertical="center" wrapText="1"/>
    </xf>
    <xf numFmtId="0" fontId="15" fillId="0" borderId="1" xfId="0" quotePrefix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1" xfId="0" quotePrefix="1" applyNumberFormat="1" applyFont="1" applyBorder="1" applyAlignment="1">
      <alignment vertical="center" wrapText="1"/>
    </xf>
    <xf numFmtId="2" fontId="15" fillId="2" borderId="1" xfId="0" applyNumberFormat="1" applyFont="1" applyFill="1" applyBorder="1" applyAlignment="1">
      <alignment vertical="center" wrapText="1"/>
    </xf>
    <xf numFmtId="2" fontId="15" fillId="0" borderId="1" xfId="0" applyNumberFormat="1" applyFont="1" applyBorder="1" applyAlignment="1">
      <alignment vertical="center" wrapText="1"/>
    </xf>
    <xf numFmtId="0" fontId="15" fillId="0" borderId="0" xfId="0" applyFont="1"/>
    <xf numFmtId="0" fontId="12" fillId="0" borderId="1" xfId="1" applyFont="1" applyBorder="1" applyAlignment="1">
      <alignment horizontal="center" vertical="center" wrapText="1"/>
    </xf>
    <xf numFmtId="0" fontId="12" fillId="0" borderId="1" xfId="1" quotePrefix="1" applyFont="1" applyBorder="1" applyAlignment="1">
      <alignment horizontal="center" vertical="center" wrapText="1"/>
    </xf>
    <xf numFmtId="2" fontId="12" fillId="0" borderId="1" xfId="1" applyNumberFormat="1" applyFont="1" applyBorder="1" applyAlignment="1">
      <alignment horizontal="center" vertical="center" wrapText="1"/>
    </xf>
    <xf numFmtId="2" fontId="12" fillId="0" borderId="1" xfId="2" quotePrefix="1" applyNumberFormat="1" applyFont="1" applyBorder="1" applyAlignment="1">
      <alignment vertical="center" wrapText="1"/>
    </xf>
    <xf numFmtId="2" fontId="15" fillId="0" borderId="1" xfId="0" quotePrefix="1" applyNumberFormat="1" applyFont="1" applyBorder="1" applyAlignment="1">
      <alignment horizontal="center" vertical="center" wrapText="1"/>
    </xf>
    <xf numFmtId="0" fontId="16" fillId="0" borderId="0" xfId="0" applyFont="1"/>
    <xf numFmtId="2" fontId="9" fillId="0" borderId="1" xfId="2" applyNumberFormat="1" applyFont="1" applyBorder="1" applyAlignment="1">
      <alignment vertical="center" wrapText="1"/>
    </xf>
    <xf numFmtId="0" fontId="10" fillId="0" borderId="0" xfId="0" applyFont="1"/>
    <xf numFmtId="2" fontId="12" fillId="0" borderId="1" xfId="1" quotePrefix="1" applyNumberFormat="1" applyFont="1" applyBorder="1" applyAlignment="1">
      <alignment horizontal="center" vertical="center" wrapText="1"/>
    </xf>
    <xf numFmtId="2" fontId="9" fillId="2" borderId="1" xfId="4" applyNumberFormat="1" applyFont="1" applyFill="1" applyBorder="1" applyAlignment="1">
      <alignment vertical="center" wrapText="1"/>
    </xf>
    <xf numFmtId="0" fontId="8" fillId="0" borderId="0" xfId="4"/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2" fontId="20" fillId="2" borderId="1" xfId="0" applyNumberFormat="1" applyFont="1" applyFill="1" applyBorder="1" applyAlignment="1">
      <alignment vertical="center" wrapText="1"/>
    </xf>
    <xf numFmtId="2" fontId="20" fillId="0" borderId="1" xfId="0" applyNumberFormat="1" applyFont="1" applyBorder="1" applyAlignment="1">
      <alignment vertical="center" wrapText="1"/>
    </xf>
    <xf numFmtId="0" fontId="20" fillId="0" borderId="1" xfId="0" quotePrefix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" fontId="20" fillId="0" borderId="1" xfId="0" quotePrefix="1" applyNumberFormat="1" applyFont="1" applyBorder="1" applyAlignment="1">
      <alignment vertical="center" wrapText="1"/>
    </xf>
    <xf numFmtId="0" fontId="20" fillId="0" borderId="0" xfId="0" applyFont="1"/>
    <xf numFmtId="0" fontId="21" fillId="0" borderId="1" xfId="0" quotePrefix="1" applyFont="1" applyBorder="1" applyAlignment="1">
      <alignment horizontal="center" vertical="center" wrapText="1"/>
    </xf>
    <xf numFmtId="2" fontId="21" fillId="0" borderId="1" xfId="0" quotePrefix="1" applyNumberFormat="1" applyFont="1" applyBorder="1" applyAlignment="1">
      <alignment horizontal="center" vertical="center" wrapText="1"/>
    </xf>
    <xf numFmtId="2" fontId="22" fillId="0" borderId="1" xfId="2" quotePrefix="1" applyNumberFormat="1" applyFont="1" applyBorder="1" applyAlignment="1">
      <alignment vertical="center" wrapText="1"/>
    </xf>
    <xf numFmtId="2" fontId="22" fillId="2" borderId="1" xfId="2" applyNumberFormat="1" applyFont="1" applyFill="1" applyBorder="1" applyAlignment="1">
      <alignment vertical="center" wrapText="1"/>
    </xf>
    <xf numFmtId="2" fontId="22" fillId="0" borderId="1" xfId="2" applyNumberFormat="1" applyFont="1" applyBorder="1" applyAlignment="1">
      <alignment vertical="center" wrapText="1"/>
    </xf>
    <xf numFmtId="2" fontId="21" fillId="0" borderId="1" xfId="0" applyNumberFormat="1" applyFont="1" applyBorder="1" applyAlignment="1">
      <alignment vertical="center" wrapText="1"/>
    </xf>
    <xf numFmtId="2" fontId="21" fillId="2" borderId="1" xfId="0" applyNumberFormat="1" applyFont="1" applyFill="1" applyBorder="1" applyAlignment="1">
      <alignment vertical="center" wrapText="1"/>
    </xf>
    <xf numFmtId="0" fontId="2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5">
    <cellStyle name="Обычный" xfId="0" builtinId="0"/>
    <cellStyle name="Обычный_100320173" xfId="2"/>
    <cellStyle name="Обычный_140720173" xfId="4"/>
    <cellStyle name="Обычный_190520173" xfId="3"/>
    <cellStyle name="Обычный_20032017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129"/>
  <sheetViews>
    <sheetView tabSelected="1" topLeftCell="A43" workbookViewId="0">
      <selection activeCell="E127" sqref="E127"/>
    </sheetView>
  </sheetViews>
  <sheetFormatPr defaultRowHeight="12.75" x14ac:dyDescent="0.2"/>
  <cols>
    <col min="1" max="3" width="12" customWidth="1"/>
    <col min="4" max="4" width="40.7109375" customWidth="1"/>
    <col min="5" max="5" width="14.85546875" customWidth="1"/>
    <col min="6" max="6" width="14" customWidth="1"/>
    <col min="7" max="15" width="11.5703125" customWidth="1"/>
    <col min="16" max="16" width="13.28515625" customWidth="1"/>
  </cols>
  <sheetData>
    <row r="3" spans="1:16" x14ac:dyDescent="0.2">
      <c r="M3" t="s">
        <v>0</v>
      </c>
    </row>
    <row r="4" spans="1:16" x14ac:dyDescent="0.2">
      <c r="M4" t="s">
        <v>225</v>
      </c>
    </row>
    <row r="5" spans="1:16" x14ac:dyDescent="0.2">
      <c r="M5" t="s">
        <v>245</v>
      </c>
    </row>
    <row r="6" spans="1:16" x14ac:dyDescent="0.2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8.75" x14ac:dyDescent="0.3">
      <c r="A7" s="78" t="s">
        <v>227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ht="18.75" x14ac:dyDescent="0.3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x14ac:dyDescent="0.2">
      <c r="P9" s="1" t="s">
        <v>1</v>
      </c>
    </row>
    <row r="10" spans="1:16" x14ac:dyDescent="0.2">
      <c r="A10" s="80" t="s">
        <v>2</v>
      </c>
      <c r="B10" s="80" t="s">
        <v>3</v>
      </c>
      <c r="C10" s="80" t="s">
        <v>4</v>
      </c>
      <c r="D10" s="81" t="s">
        <v>5</v>
      </c>
      <c r="E10" s="81" t="s">
        <v>6</v>
      </c>
      <c r="F10" s="81"/>
      <c r="G10" s="81"/>
      <c r="H10" s="81"/>
      <c r="I10" s="81"/>
      <c r="J10" s="81" t="s">
        <v>13</v>
      </c>
      <c r="K10" s="81"/>
      <c r="L10" s="81"/>
      <c r="M10" s="81"/>
      <c r="N10" s="81"/>
      <c r="O10" s="81"/>
      <c r="P10" s="82" t="s">
        <v>15</v>
      </c>
    </row>
    <row r="11" spans="1:16" x14ac:dyDescent="0.2">
      <c r="A11" s="81"/>
      <c r="B11" s="81"/>
      <c r="C11" s="81"/>
      <c r="D11" s="81"/>
      <c r="E11" s="82" t="s">
        <v>7</v>
      </c>
      <c r="F11" s="81" t="s">
        <v>8</v>
      </c>
      <c r="G11" s="81" t="s">
        <v>9</v>
      </c>
      <c r="H11" s="81"/>
      <c r="I11" s="81" t="s">
        <v>12</v>
      </c>
      <c r="J11" s="82" t="s">
        <v>7</v>
      </c>
      <c r="K11" s="81" t="s">
        <v>8</v>
      </c>
      <c r="L11" s="81" t="s">
        <v>9</v>
      </c>
      <c r="M11" s="81"/>
      <c r="N11" s="81" t="s">
        <v>12</v>
      </c>
      <c r="O11" s="3" t="s">
        <v>9</v>
      </c>
      <c r="P11" s="81"/>
    </row>
    <row r="12" spans="1:16" x14ac:dyDescent="0.2">
      <c r="A12" s="81"/>
      <c r="B12" s="81"/>
      <c r="C12" s="81"/>
      <c r="D12" s="81"/>
      <c r="E12" s="81"/>
      <c r="F12" s="81"/>
      <c r="G12" s="81" t="s">
        <v>10</v>
      </c>
      <c r="H12" s="81" t="s">
        <v>11</v>
      </c>
      <c r="I12" s="81"/>
      <c r="J12" s="81"/>
      <c r="K12" s="81"/>
      <c r="L12" s="81" t="s">
        <v>10</v>
      </c>
      <c r="M12" s="81" t="s">
        <v>11</v>
      </c>
      <c r="N12" s="81"/>
      <c r="O12" s="81" t="s">
        <v>14</v>
      </c>
      <c r="P12" s="81"/>
    </row>
    <row r="13" spans="1:16" ht="57" customHeight="1" x14ac:dyDescent="0.2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x14ac:dyDescent="0.2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s="30" customFormat="1" ht="54.75" customHeight="1" x14ac:dyDescent="0.25">
      <c r="A15" s="24" t="s">
        <v>16</v>
      </c>
      <c r="B15" s="25"/>
      <c r="C15" s="26"/>
      <c r="D15" s="27" t="s">
        <v>226</v>
      </c>
      <c r="E15" s="28">
        <v>32122044.920000002</v>
      </c>
      <c r="F15" s="29">
        <v>28799929.920000002</v>
      </c>
      <c r="G15" s="29">
        <v>8724553</v>
      </c>
      <c r="H15" s="29">
        <v>1851553</v>
      </c>
      <c r="I15" s="29">
        <v>3322115</v>
      </c>
      <c r="J15" s="61">
        <v>13241231</v>
      </c>
      <c r="K15" s="29">
        <v>290451</v>
      </c>
      <c r="L15" s="29">
        <v>0</v>
      </c>
      <c r="M15" s="29">
        <v>0</v>
      </c>
      <c r="N15" s="62">
        <v>12950780</v>
      </c>
      <c r="O15" s="62">
        <v>12939703</v>
      </c>
      <c r="P15" s="28">
        <f t="shared" ref="P15:P57" si="0">E15+J15</f>
        <v>45363275.920000002</v>
      </c>
    </row>
    <row r="16" spans="1:16" x14ac:dyDescent="0.2">
      <c r="A16" s="20" t="s">
        <v>228</v>
      </c>
      <c r="B16" s="20">
        <v>100</v>
      </c>
      <c r="C16" s="21" t="s">
        <v>228</v>
      </c>
      <c r="D16" s="22" t="s">
        <v>229</v>
      </c>
      <c r="E16" s="23">
        <f>E17</f>
        <v>8580983</v>
      </c>
      <c r="F16" s="23" t="s">
        <v>230</v>
      </c>
      <c r="G16" s="23">
        <f t="shared" ref="G16:O16" si="1">G17</f>
        <v>5836000</v>
      </c>
      <c r="H16" s="23">
        <f t="shared" si="1"/>
        <v>273880</v>
      </c>
      <c r="I16" s="23">
        <f t="shared" si="1"/>
        <v>0</v>
      </c>
      <c r="J16" s="23">
        <f t="shared" si="1"/>
        <v>296000</v>
      </c>
      <c r="K16" s="23">
        <f t="shared" si="1"/>
        <v>7000</v>
      </c>
      <c r="L16" s="23">
        <f t="shared" si="1"/>
        <v>0</v>
      </c>
      <c r="M16" s="23">
        <f t="shared" si="1"/>
        <v>0</v>
      </c>
      <c r="N16" s="23">
        <f t="shared" si="1"/>
        <v>289000</v>
      </c>
      <c r="O16" s="23">
        <f t="shared" si="1"/>
        <v>289000</v>
      </c>
      <c r="P16" s="23">
        <f t="shared" si="0"/>
        <v>8876983</v>
      </c>
    </row>
    <row r="17" spans="1:16" s="18" customFormat="1" ht="63.75" x14ac:dyDescent="0.2">
      <c r="A17" s="13" t="s">
        <v>17</v>
      </c>
      <c r="B17" s="13" t="s">
        <v>19</v>
      </c>
      <c r="C17" s="14" t="s">
        <v>18</v>
      </c>
      <c r="D17" s="15" t="s">
        <v>20</v>
      </c>
      <c r="E17" s="16">
        <v>8580983</v>
      </c>
      <c r="F17" s="17">
        <v>8580983</v>
      </c>
      <c r="G17" s="17">
        <v>5836000</v>
      </c>
      <c r="H17" s="17">
        <v>273880</v>
      </c>
      <c r="I17" s="17">
        <v>0</v>
      </c>
      <c r="J17" s="16">
        <v>296000</v>
      </c>
      <c r="K17" s="17">
        <v>7000</v>
      </c>
      <c r="L17" s="17">
        <v>0</v>
      </c>
      <c r="M17" s="17">
        <v>0</v>
      </c>
      <c r="N17" s="17">
        <v>289000</v>
      </c>
      <c r="O17" s="17">
        <v>289000</v>
      </c>
      <c r="P17" s="16">
        <f t="shared" si="0"/>
        <v>8876983</v>
      </c>
    </row>
    <row r="18" spans="1:16" x14ac:dyDescent="0.2">
      <c r="A18" s="20" t="s">
        <v>228</v>
      </c>
      <c r="B18" s="31">
        <v>1000</v>
      </c>
      <c r="C18" s="21" t="s">
        <v>228</v>
      </c>
      <c r="D18" s="22" t="s">
        <v>231</v>
      </c>
      <c r="E18" s="32">
        <v>4346402</v>
      </c>
      <c r="F18" s="33">
        <v>4346402</v>
      </c>
      <c r="G18" s="33">
        <v>2767401</v>
      </c>
      <c r="H18" s="33">
        <v>828029</v>
      </c>
      <c r="I18" s="33"/>
      <c r="J18" s="32">
        <v>16528</v>
      </c>
      <c r="K18" s="33">
        <v>16528</v>
      </c>
      <c r="L18" s="33"/>
      <c r="M18" s="33"/>
      <c r="N18" s="33"/>
      <c r="O18" s="33"/>
      <c r="P18" s="32">
        <v>4362930</v>
      </c>
    </row>
    <row r="19" spans="1:16" s="18" customFormat="1" x14ac:dyDescent="0.2">
      <c r="A19" s="13" t="s">
        <v>21</v>
      </c>
      <c r="B19" s="13" t="s">
        <v>23</v>
      </c>
      <c r="C19" s="14" t="s">
        <v>22</v>
      </c>
      <c r="D19" s="15" t="s">
        <v>24</v>
      </c>
      <c r="E19" s="16">
        <v>555982</v>
      </c>
      <c r="F19" s="17">
        <v>555982</v>
      </c>
      <c r="G19" s="17">
        <v>372692</v>
      </c>
      <c r="H19" s="17">
        <v>42339</v>
      </c>
      <c r="I19" s="17">
        <v>0</v>
      </c>
      <c r="J19" s="16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6">
        <f t="shared" si="0"/>
        <v>555982</v>
      </c>
    </row>
    <row r="20" spans="1:16" s="18" customFormat="1" ht="63.75" x14ac:dyDescent="0.2">
      <c r="A20" s="13" t="s">
        <v>25</v>
      </c>
      <c r="B20" s="13" t="s">
        <v>27</v>
      </c>
      <c r="C20" s="14" t="s">
        <v>26</v>
      </c>
      <c r="D20" s="15" t="s">
        <v>28</v>
      </c>
      <c r="E20" s="16">
        <v>3790420</v>
      </c>
      <c r="F20" s="17">
        <v>3790420</v>
      </c>
      <c r="G20" s="17">
        <v>2394709</v>
      </c>
      <c r="H20" s="17">
        <v>785690</v>
      </c>
      <c r="I20" s="17">
        <v>0</v>
      </c>
      <c r="J20" s="16">
        <v>16528</v>
      </c>
      <c r="K20" s="17">
        <v>16528</v>
      </c>
      <c r="L20" s="17">
        <v>0</v>
      </c>
      <c r="M20" s="17">
        <v>0</v>
      </c>
      <c r="N20" s="17">
        <v>0</v>
      </c>
      <c r="O20" s="17">
        <v>0</v>
      </c>
      <c r="P20" s="16">
        <f t="shared" si="0"/>
        <v>3806948</v>
      </c>
    </row>
    <row r="21" spans="1:16" s="18" customFormat="1" x14ac:dyDescent="0.2">
      <c r="A21" s="13"/>
      <c r="B21" s="13"/>
      <c r="C21" s="14"/>
      <c r="D21" s="34" t="s">
        <v>232</v>
      </c>
      <c r="E21" s="35">
        <v>2327543</v>
      </c>
      <c r="F21" s="36">
        <v>2327543</v>
      </c>
      <c r="G21" s="36">
        <v>1914740</v>
      </c>
      <c r="H21" s="36"/>
      <c r="I21" s="37"/>
      <c r="J21" s="38"/>
      <c r="K21" s="39"/>
      <c r="L21" s="39"/>
      <c r="M21" s="39"/>
      <c r="N21" s="39"/>
      <c r="O21" s="39"/>
      <c r="P21" s="38"/>
    </row>
    <row r="22" spans="1:16" s="18" customFormat="1" ht="38.25" x14ac:dyDescent="0.2">
      <c r="A22" s="13"/>
      <c r="B22" s="13"/>
      <c r="C22" s="14"/>
      <c r="D22" s="34" t="s">
        <v>233</v>
      </c>
      <c r="E22" s="35">
        <v>1311009</v>
      </c>
      <c r="F22" s="36">
        <v>1311009</v>
      </c>
      <c r="G22" s="36">
        <v>405270</v>
      </c>
      <c r="H22" s="36">
        <v>756788</v>
      </c>
      <c r="I22" s="37"/>
      <c r="J22" s="38"/>
      <c r="K22" s="39"/>
      <c r="L22" s="39"/>
      <c r="M22" s="39"/>
      <c r="N22" s="39"/>
      <c r="O22" s="39"/>
      <c r="P22" s="38"/>
    </row>
    <row r="23" spans="1:16" s="18" customFormat="1" x14ac:dyDescent="0.2">
      <c r="A23" s="13"/>
      <c r="B23" s="13"/>
      <c r="C23" s="14"/>
      <c r="D23" s="34" t="s">
        <v>234</v>
      </c>
      <c r="E23" s="35">
        <v>151868</v>
      </c>
      <c r="F23" s="36">
        <v>151868</v>
      </c>
      <c r="G23" s="36">
        <v>74699</v>
      </c>
      <c r="H23" s="36">
        <v>28902</v>
      </c>
      <c r="I23" s="37"/>
      <c r="J23" s="38"/>
      <c r="K23" s="39"/>
      <c r="L23" s="39"/>
      <c r="M23" s="39"/>
      <c r="N23" s="39"/>
      <c r="O23" s="39"/>
      <c r="P23" s="38"/>
    </row>
    <row r="24" spans="1:16" s="18" customFormat="1" ht="38.25" x14ac:dyDescent="0.2">
      <c r="A24" s="13" t="s">
        <v>29</v>
      </c>
      <c r="B24" s="13" t="s">
        <v>31</v>
      </c>
      <c r="C24" s="14" t="s">
        <v>30</v>
      </c>
      <c r="D24" s="15" t="s">
        <v>32</v>
      </c>
      <c r="E24" s="16">
        <v>0</v>
      </c>
      <c r="F24" s="17">
        <v>0</v>
      </c>
      <c r="G24" s="17">
        <v>0</v>
      </c>
      <c r="H24" s="17">
        <v>0</v>
      </c>
      <c r="I24" s="17">
        <v>0</v>
      </c>
      <c r="J24" s="16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6">
        <f t="shared" si="0"/>
        <v>0</v>
      </c>
    </row>
    <row r="25" spans="1:16" s="18" customFormat="1" ht="25.5" x14ac:dyDescent="0.2">
      <c r="A25" s="13" t="s">
        <v>33</v>
      </c>
      <c r="B25" s="13" t="s">
        <v>35</v>
      </c>
      <c r="C25" s="14" t="s">
        <v>34</v>
      </c>
      <c r="D25" s="15" t="s">
        <v>36</v>
      </c>
      <c r="E25" s="16">
        <v>0</v>
      </c>
      <c r="F25" s="17">
        <v>0</v>
      </c>
      <c r="G25" s="17">
        <v>0</v>
      </c>
      <c r="H25" s="17">
        <v>0</v>
      </c>
      <c r="I25" s="17">
        <v>0</v>
      </c>
      <c r="J25" s="16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6">
        <f t="shared" si="0"/>
        <v>0</v>
      </c>
    </row>
    <row r="26" spans="1:16" s="18" customFormat="1" x14ac:dyDescent="0.2">
      <c r="A26" s="13" t="s">
        <v>37</v>
      </c>
      <c r="B26" s="13" t="s">
        <v>38</v>
      </c>
      <c r="C26" s="14" t="s">
        <v>34</v>
      </c>
      <c r="D26" s="15" t="s">
        <v>39</v>
      </c>
      <c r="E26" s="16">
        <v>0</v>
      </c>
      <c r="F26" s="17">
        <v>0</v>
      </c>
      <c r="G26" s="17">
        <v>0</v>
      </c>
      <c r="H26" s="17">
        <v>0</v>
      </c>
      <c r="I26" s="17">
        <v>0</v>
      </c>
      <c r="J26" s="16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6">
        <f t="shared" si="0"/>
        <v>0</v>
      </c>
    </row>
    <row r="27" spans="1:16" x14ac:dyDescent="0.2">
      <c r="A27" s="20" t="s">
        <v>228</v>
      </c>
      <c r="B27" s="31">
        <v>3000</v>
      </c>
      <c r="C27" s="21" t="s">
        <v>228</v>
      </c>
      <c r="D27" s="22" t="s">
        <v>235</v>
      </c>
      <c r="E27" s="5">
        <f>E29+E30+E31+E32+E33</f>
        <v>745786</v>
      </c>
      <c r="F27" s="5">
        <f t="shared" ref="F27:P27" si="2">F29+F30+F31+F32+F33</f>
        <v>745786</v>
      </c>
      <c r="G27" s="5">
        <f t="shared" si="2"/>
        <v>18000</v>
      </c>
      <c r="H27" s="5">
        <f t="shared" si="2"/>
        <v>0</v>
      </c>
      <c r="I27" s="5">
        <f t="shared" si="2"/>
        <v>0</v>
      </c>
      <c r="J27" s="5">
        <f t="shared" si="2"/>
        <v>0</v>
      </c>
      <c r="K27" s="5">
        <f t="shared" si="2"/>
        <v>0</v>
      </c>
      <c r="L27" s="5">
        <f t="shared" si="2"/>
        <v>0</v>
      </c>
      <c r="M27" s="5">
        <f t="shared" si="2"/>
        <v>0</v>
      </c>
      <c r="N27" s="5">
        <f t="shared" si="2"/>
        <v>0</v>
      </c>
      <c r="O27" s="5">
        <f t="shared" si="2"/>
        <v>0</v>
      </c>
      <c r="P27" s="5">
        <f t="shared" si="2"/>
        <v>745786</v>
      </c>
    </row>
    <row r="28" spans="1:16" s="18" customFormat="1" ht="76.5" x14ac:dyDescent="0.2">
      <c r="A28" s="13" t="s">
        <v>40</v>
      </c>
      <c r="B28" s="13" t="s">
        <v>41</v>
      </c>
      <c r="C28" s="19"/>
      <c r="D28" s="15" t="s">
        <v>42</v>
      </c>
      <c r="E28" s="16">
        <v>392136</v>
      </c>
      <c r="F28" s="17">
        <v>392136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392136</v>
      </c>
    </row>
    <row r="29" spans="1:16" s="18" customFormat="1" ht="25.5" x14ac:dyDescent="0.2">
      <c r="A29" s="13" t="s">
        <v>43</v>
      </c>
      <c r="B29" s="13" t="s">
        <v>45</v>
      </c>
      <c r="C29" s="14" t="s">
        <v>44</v>
      </c>
      <c r="D29" s="15" t="s">
        <v>46</v>
      </c>
      <c r="E29" s="16">
        <v>0</v>
      </c>
      <c r="F29" s="17">
        <v>0</v>
      </c>
      <c r="G29" s="17">
        <v>0</v>
      </c>
      <c r="H29" s="17">
        <v>0</v>
      </c>
      <c r="I29" s="17">
        <v>0</v>
      </c>
      <c r="J29" s="16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6">
        <f t="shared" si="0"/>
        <v>0</v>
      </c>
    </row>
    <row r="30" spans="1:16" s="18" customFormat="1" ht="38.25" x14ac:dyDescent="0.2">
      <c r="A30" s="13" t="s">
        <v>47</v>
      </c>
      <c r="B30" s="13" t="s">
        <v>48</v>
      </c>
      <c r="C30" s="14" t="s">
        <v>44</v>
      </c>
      <c r="D30" s="15" t="s">
        <v>49</v>
      </c>
      <c r="E30" s="16">
        <v>272136</v>
      </c>
      <c r="F30" s="17">
        <v>272136</v>
      </c>
      <c r="G30" s="17">
        <v>0</v>
      </c>
      <c r="H30" s="17">
        <v>0</v>
      </c>
      <c r="I30" s="17">
        <v>0</v>
      </c>
      <c r="J30" s="16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f t="shared" si="0"/>
        <v>272136</v>
      </c>
    </row>
    <row r="31" spans="1:16" s="18" customFormat="1" ht="38.25" x14ac:dyDescent="0.2">
      <c r="A31" s="13" t="s">
        <v>50</v>
      </c>
      <c r="B31" s="13" t="s">
        <v>51</v>
      </c>
      <c r="C31" s="14" t="s">
        <v>44</v>
      </c>
      <c r="D31" s="15" t="s">
        <v>52</v>
      </c>
      <c r="E31" s="16">
        <v>120000</v>
      </c>
      <c r="F31" s="17">
        <v>120000</v>
      </c>
      <c r="G31" s="17">
        <v>0</v>
      </c>
      <c r="H31" s="17">
        <v>0</v>
      </c>
      <c r="I31" s="17">
        <v>0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f t="shared" si="0"/>
        <v>120000</v>
      </c>
    </row>
    <row r="32" spans="1:16" s="18" customFormat="1" x14ac:dyDescent="0.2">
      <c r="A32" s="13" t="s">
        <v>53</v>
      </c>
      <c r="B32" s="13" t="s">
        <v>55</v>
      </c>
      <c r="C32" s="14" t="s">
        <v>54</v>
      </c>
      <c r="D32" s="15" t="s">
        <v>56</v>
      </c>
      <c r="E32" s="16">
        <v>22000</v>
      </c>
      <c r="F32" s="17">
        <v>22000</v>
      </c>
      <c r="G32" s="17">
        <v>18000</v>
      </c>
      <c r="H32" s="17">
        <v>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22000</v>
      </c>
    </row>
    <row r="33" spans="1:16" s="18" customFormat="1" x14ac:dyDescent="0.2">
      <c r="A33" s="13" t="s">
        <v>57</v>
      </c>
      <c r="B33" s="13" t="s">
        <v>58</v>
      </c>
      <c r="C33" s="14" t="s">
        <v>31</v>
      </c>
      <c r="D33" s="15" t="s">
        <v>59</v>
      </c>
      <c r="E33" s="16">
        <v>331650</v>
      </c>
      <c r="F33" s="17">
        <v>331650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331650</v>
      </c>
    </row>
    <row r="34" spans="1:16" x14ac:dyDescent="0.2">
      <c r="A34" s="20" t="s">
        <v>228</v>
      </c>
      <c r="B34" s="31">
        <v>4000</v>
      </c>
      <c r="C34" s="21" t="s">
        <v>228</v>
      </c>
      <c r="D34" s="22" t="s">
        <v>236</v>
      </c>
      <c r="E34" s="40">
        <f>E35+E36+E37+E38+E39</f>
        <v>190074</v>
      </c>
      <c r="F34" s="40">
        <f t="shared" ref="F34:P34" si="3">F35+F36+F37+F38+F39</f>
        <v>190074</v>
      </c>
      <c r="G34" s="40">
        <f t="shared" si="3"/>
        <v>73152</v>
      </c>
      <c r="H34" s="40">
        <f t="shared" si="3"/>
        <v>71660</v>
      </c>
      <c r="I34" s="40">
        <f t="shared" si="3"/>
        <v>0</v>
      </c>
      <c r="J34" s="40">
        <f t="shared" si="3"/>
        <v>0</v>
      </c>
      <c r="K34" s="40">
        <f t="shared" si="3"/>
        <v>0</v>
      </c>
      <c r="L34" s="40">
        <f t="shared" si="3"/>
        <v>0</v>
      </c>
      <c r="M34" s="40">
        <f t="shared" si="3"/>
        <v>0</v>
      </c>
      <c r="N34" s="40">
        <f t="shared" si="3"/>
        <v>0</v>
      </c>
      <c r="O34" s="40">
        <f t="shared" si="3"/>
        <v>0</v>
      </c>
      <c r="P34" s="40">
        <f t="shared" si="3"/>
        <v>190074</v>
      </c>
    </row>
    <row r="35" spans="1:16" s="18" customFormat="1" ht="25.5" x14ac:dyDescent="0.2">
      <c r="A35" s="13" t="s">
        <v>60</v>
      </c>
      <c r="B35" s="13" t="s">
        <v>62</v>
      </c>
      <c r="C35" s="14" t="s">
        <v>61</v>
      </c>
      <c r="D35" s="15" t="s">
        <v>63</v>
      </c>
      <c r="E35" s="16">
        <v>23350</v>
      </c>
      <c r="F35" s="17">
        <v>23350</v>
      </c>
      <c r="G35" s="17">
        <v>0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 t="shared" si="0"/>
        <v>23350</v>
      </c>
    </row>
    <row r="36" spans="1:16" s="18" customFormat="1" x14ac:dyDescent="0.2">
      <c r="A36" s="13" t="s">
        <v>64</v>
      </c>
      <c r="B36" s="13" t="s">
        <v>66</v>
      </c>
      <c r="C36" s="14" t="s">
        <v>65</v>
      </c>
      <c r="D36" s="15" t="s">
        <v>67</v>
      </c>
      <c r="E36" s="16">
        <v>0</v>
      </c>
      <c r="F36" s="17">
        <v>0</v>
      </c>
      <c r="G36" s="17">
        <v>0</v>
      </c>
      <c r="H36" s="17">
        <v>0</v>
      </c>
      <c r="I36" s="17">
        <v>0</v>
      </c>
      <c r="J36" s="16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6">
        <f t="shared" si="0"/>
        <v>0</v>
      </c>
    </row>
    <row r="37" spans="1:16" s="18" customFormat="1" ht="25.5" x14ac:dyDescent="0.2">
      <c r="A37" s="13" t="s">
        <v>68</v>
      </c>
      <c r="B37" s="13" t="s">
        <v>70</v>
      </c>
      <c r="C37" s="14" t="s">
        <v>69</v>
      </c>
      <c r="D37" s="15" t="s">
        <v>71</v>
      </c>
      <c r="E37" s="16">
        <v>166724</v>
      </c>
      <c r="F37" s="17">
        <v>166724</v>
      </c>
      <c r="G37" s="17">
        <v>73152</v>
      </c>
      <c r="H37" s="17">
        <v>71660</v>
      </c>
      <c r="I37" s="17">
        <v>0</v>
      </c>
      <c r="J37" s="16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f t="shared" si="0"/>
        <v>166724</v>
      </c>
    </row>
    <row r="38" spans="1:16" s="18" customFormat="1" x14ac:dyDescent="0.2">
      <c r="A38" s="13" t="s">
        <v>72</v>
      </c>
      <c r="B38" s="13" t="s">
        <v>73</v>
      </c>
      <c r="C38" s="14" t="s">
        <v>30</v>
      </c>
      <c r="D38" s="15" t="s">
        <v>74</v>
      </c>
      <c r="E38" s="16">
        <v>0</v>
      </c>
      <c r="F38" s="17">
        <v>0</v>
      </c>
      <c r="G38" s="17">
        <v>0</v>
      </c>
      <c r="H38" s="17">
        <v>0</v>
      </c>
      <c r="I38" s="17">
        <v>0</v>
      </c>
      <c r="J38" s="16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6">
        <f t="shared" si="0"/>
        <v>0</v>
      </c>
    </row>
    <row r="39" spans="1:16" s="18" customFormat="1" x14ac:dyDescent="0.2">
      <c r="A39" s="13" t="s">
        <v>75</v>
      </c>
      <c r="B39" s="13" t="s">
        <v>77</v>
      </c>
      <c r="C39" s="14" t="s">
        <v>76</v>
      </c>
      <c r="D39" s="15" t="s">
        <v>78</v>
      </c>
      <c r="E39" s="16">
        <v>0</v>
      </c>
      <c r="F39" s="17">
        <v>0</v>
      </c>
      <c r="G39" s="17">
        <v>0</v>
      </c>
      <c r="H39" s="17">
        <v>0</v>
      </c>
      <c r="I39" s="17">
        <v>0</v>
      </c>
      <c r="J39" s="16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6">
        <f t="shared" si="0"/>
        <v>0</v>
      </c>
    </row>
    <row r="40" spans="1:16" s="46" customFormat="1" ht="30" x14ac:dyDescent="0.25">
      <c r="A40" s="41" t="s">
        <v>79</v>
      </c>
      <c r="B40" s="41" t="s">
        <v>80</v>
      </c>
      <c r="C40" s="42"/>
      <c r="D40" s="43" t="s">
        <v>81</v>
      </c>
      <c r="E40" s="44">
        <v>0</v>
      </c>
      <c r="F40" s="45">
        <v>0</v>
      </c>
      <c r="G40" s="45">
        <v>0</v>
      </c>
      <c r="H40" s="45">
        <v>0</v>
      </c>
      <c r="I40" s="45">
        <v>0</v>
      </c>
      <c r="J40" s="44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4">
        <f t="shared" si="0"/>
        <v>0</v>
      </c>
    </row>
    <row r="41" spans="1:16" s="18" customFormat="1" ht="38.25" x14ac:dyDescent="0.2">
      <c r="A41" s="13" t="s">
        <v>82</v>
      </c>
      <c r="B41" s="13" t="s">
        <v>84</v>
      </c>
      <c r="C41" s="14" t="s">
        <v>83</v>
      </c>
      <c r="D41" s="15" t="s">
        <v>85</v>
      </c>
      <c r="E41" s="16">
        <v>0</v>
      </c>
      <c r="F41" s="17">
        <v>0</v>
      </c>
      <c r="G41" s="17">
        <v>0</v>
      </c>
      <c r="H41" s="17">
        <v>0</v>
      </c>
      <c r="I41" s="17">
        <v>0</v>
      </c>
      <c r="J41" s="16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>
        <f t="shared" si="0"/>
        <v>0</v>
      </c>
    </row>
    <row r="42" spans="1:16" x14ac:dyDescent="0.2">
      <c r="A42" s="20" t="s">
        <v>228</v>
      </c>
      <c r="B42" s="31">
        <v>6000</v>
      </c>
      <c r="C42" s="21" t="s">
        <v>228</v>
      </c>
      <c r="D42" s="22" t="s">
        <v>237</v>
      </c>
      <c r="E42" s="23">
        <f>E43+E45</f>
        <v>4408116</v>
      </c>
      <c r="F42" s="23">
        <f t="shared" ref="F42:P42" si="4">F43+F45</f>
        <v>1231001</v>
      </c>
      <c r="G42" s="23">
        <f t="shared" si="4"/>
        <v>30000</v>
      </c>
      <c r="H42" s="23">
        <f t="shared" si="4"/>
        <v>677984</v>
      </c>
      <c r="I42" s="23">
        <f t="shared" si="4"/>
        <v>3177115</v>
      </c>
      <c r="J42" s="23">
        <f t="shared" si="4"/>
        <v>950500</v>
      </c>
      <c r="K42" s="23">
        <f t="shared" si="4"/>
        <v>0</v>
      </c>
      <c r="L42" s="23">
        <f t="shared" si="4"/>
        <v>0</v>
      </c>
      <c r="M42" s="23">
        <f t="shared" si="4"/>
        <v>0</v>
      </c>
      <c r="N42" s="23">
        <f t="shared" si="4"/>
        <v>950500</v>
      </c>
      <c r="O42" s="23">
        <f t="shared" si="4"/>
        <v>950500</v>
      </c>
      <c r="P42" s="23">
        <f t="shared" si="4"/>
        <v>5358616</v>
      </c>
    </row>
    <row r="43" spans="1:16" s="18" customFormat="1" ht="25.5" x14ac:dyDescent="0.2">
      <c r="A43" s="13" t="s">
        <v>86</v>
      </c>
      <c r="B43" s="13" t="s">
        <v>87</v>
      </c>
      <c r="C43" s="19"/>
      <c r="D43" s="15" t="s">
        <v>88</v>
      </c>
      <c r="E43" s="16">
        <v>338000</v>
      </c>
      <c r="F43" s="17">
        <v>0</v>
      </c>
      <c r="G43" s="17">
        <v>0</v>
      </c>
      <c r="H43" s="17">
        <v>0</v>
      </c>
      <c r="I43" s="17">
        <v>338000</v>
      </c>
      <c r="J43" s="16">
        <v>112000</v>
      </c>
      <c r="K43" s="17">
        <v>0</v>
      </c>
      <c r="L43" s="17">
        <v>0</v>
      </c>
      <c r="M43" s="17">
        <v>0</v>
      </c>
      <c r="N43" s="17">
        <v>112000</v>
      </c>
      <c r="O43" s="17">
        <v>112000</v>
      </c>
      <c r="P43" s="16">
        <f t="shared" si="0"/>
        <v>450000</v>
      </c>
    </row>
    <row r="44" spans="1:16" s="18" customFormat="1" ht="25.5" x14ac:dyDescent="0.2">
      <c r="A44" s="13" t="s">
        <v>89</v>
      </c>
      <c r="B44" s="13" t="s">
        <v>91</v>
      </c>
      <c r="C44" s="14" t="s">
        <v>90</v>
      </c>
      <c r="D44" s="15" t="s">
        <v>92</v>
      </c>
      <c r="E44" s="16">
        <v>338000</v>
      </c>
      <c r="F44" s="17">
        <v>0</v>
      </c>
      <c r="G44" s="17">
        <v>0</v>
      </c>
      <c r="H44" s="17">
        <v>0</v>
      </c>
      <c r="I44" s="17">
        <v>338000</v>
      </c>
      <c r="J44" s="16">
        <v>112000</v>
      </c>
      <c r="K44" s="17">
        <v>0</v>
      </c>
      <c r="L44" s="17">
        <v>0</v>
      </c>
      <c r="M44" s="17">
        <v>0</v>
      </c>
      <c r="N44" s="17">
        <v>112000</v>
      </c>
      <c r="O44" s="17">
        <v>112000</v>
      </c>
      <c r="P44" s="16">
        <f t="shared" si="0"/>
        <v>450000</v>
      </c>
    </row>
    <row r="45" spans="1:16" s="18" customFormat="1" x14ac:dyDescent="0.2">
      <c r="A45" s="13" t="s">
        <v>93</v>
      </c>
      <c r="B45" s="13" t="s">
        <v>94</v>
      </c>
      <c r="C45" s="14" t="s">
        <v>90</v>
      </c>
      <c r="D45" s="15" t="s">
        <v>95</v>
      </c>
      <c r="E45" s="16">
        <v>4070116</v>
      </c>
      <c r="F45" s="17">
        <v>1231001</v>
      </c>
      <c r="G45" s="17">
        <v>30000</v>
      </c>
      <c r="H45" s="17">
        <v>677984</v>
      </c>
      <c r="I45" s="17">
        <v>2839115</v>
      </c>
      <c r="J45" s="16">
        <v>838500</v>
      </c>
      <c r="K45" s="17">
        <v>0</v>
      </c>
      <c r="L45" s="17">
        <v>0</v>
      </c>
      <c r="M45" s="17">
        <v>0</v>
      </c>
      <c r="N45" s="17">
        <v>838500</v>
      </c>
      <c r="O45" s="17">
        <v>838500</v>
      </c>
      <c r="P45" s="16">
        <f t="shared" si="0"/>
        <v>4908616</v>
      </c>
    </row>
    <row r="46" spans="1:16" x14ac:dyDescent="0.2">
      <c r="A46" s="20" t="s">
        <v>228</v>
      </c>
      <c r="B46" s="31">
        <v>6300</v>
      </c>
      <c r="C46" s="21" t="s">
        <v>228</v>
      </c>
      <c r="D46" s="22" t="s">
        <v>238</v>
      </c>
      <c r="E46" s="23">
        <f>E47+E48+E49</f>
        <v>125000</v>
      </c>
      <c r="F46" s="23">
        <f t="shared" ref="F46:P46" si="5">F47+F48+F49</f>
        <v>0</v>
      </c>
      <c r="G46" s="23">
        <f t="shared" si="5"/>
        <v>0</v>
      </c>
      <c r="H46" s="23">
        <f t="shared" si="5"/>
        <v>0</v>
      </c>
      <c r="I46" s="23">
        <f t="shared" si="5"/>
        <v>125000</v>
      </c>
      <c r="J46" s="23">
        <f t="shared" si="5"/>
        <v>9494304</v>
      </c>
      <c r="K46" s="23">
        <f t="shared" si="5"/>
        <v>0</v>
      </c>
      <c r="L46" s="23">
        <f t="shared" si="5"/>
        <v>0</v>
      </c>
      <c r="M46" s="23">
        <f t="shared" si="5"/>
        <v>0</v>
      </c>
      <c r="N46" s="23">
        <f t="shared" si="5"/>
        <v>9494304</v>
      </c>
      <c r="O46" s="23">
        <f t="shared" si="5"/>
        <v>9494304</v>
      </c>
      <c r="P46" s="23">
        <f t="shared" si="5"/>
        <v>9619304</v>
      </c>
    </row>
    <row r="47" spans="1:16" s="18" customFormat="1" ht="25.5" x14ac:dyDescent="0.2">
      <c r="A47" s="13" t="s">
        <v>96</v>
      </c>
      <c r="B47" s="13" t="s">
        <v>98</v>
      </c>
      <c r="C47" s="14" t="s">
        <v>97</v>
      </c>
      <c r="D47" s="15" t="s">
        <v>99</v>
      </c>
      <c r="E47" s="16">
        <v>0</v>
      </c>
      <c r="F47" s="17">
        <v>0</v>
      </c>
      <c r="G47" s="17">
        <v>0</v>
      </c>
      <c r="H47" s="17">
        <v>0</v>
      </c>
      <c r="I47" s="17">
        <v>0</v>
      </c>
      <c r="J47" s="16">
        <v>2001700</v>
      </c>
      <c r="K47" s="17">
        <v>0</v>
      </c>
      <c r="L47" s="17">
        <v>0</v>
      </c>
      <c r="M47" s="17">
        <v>0</v>
      </c>
      <c r="N47" s="17">
        <v>2001700</v>
      </c>
      <c r="O47" s="17">
        <v>2001700</v>
      </c>
      <c r="P47" s="16">
        <f t="shared" si="0"/>
        <v>2001700</v>
      </c>
    </row>
    <row r="48" spans="1:16" s="18" customFormat="1" x14ac:dyDescent="0.2">
      <c r="A48" s="13" t="s">
        <v>100</v>
      </c>
      <c r="B48" s="13" t="s">
        <v>102</v>
      </c>
      <c r="C48" s="14" t="s">
        <v>101</v>
      </c>
      <c r="D48" s="15" t="s">
        <v>103</v>
      </c>
      <c r="E48" s="16">
        <v>0</v>
      </c>
      <c r="F48" s="17">
        <v>0</v>
      </c>
      <c r="G48" s="17">
        <v>0</v>
      </c>
      <c r="H48" s="17">
        <v>0</v>
      </c>
      <c r="I48" s="17">
        <v>0</v>
      </c>
      <c r="J48" s="16">
        <v>7492604</v>
      </c>
      <c r="K48" s="17">
        <v>0</v>
      </c>
      <c r="L48" s="17">
        <v>0</v>
      </c>
      <c r="M48" s="17">
        <v>0</v>
      </c>
      <c r="N48" s="17">
        <v>7492604</v>
      </c>
      <c r="O48" s="17">
        <v>7492604</v>
      </c>
      <c r="P48" s="16">
        <f t="shared" si="0"/>
        <v>7492604</v>
      </c>
    </row>
    <row r="49" spans="1:16" s="18" customFormat="1" ht="25.5" x14ac:dyDescent="0.2">
      <c r="A49" s="13" t="s">
        <v>104</v>
      </c>
      <c r="B49" s="13" t="s">
        <v>106</v>
      </c>
      <c r="C49" s="14" t="s">
        <v>105</v>
      </c>
      <c r="D49" s="15" t="s">
        <v>107</v>
      </c>
      <c r="E49" s="16">
        <v>125000</v>
      </c>
      <c r="F49" s="17">
        <v>0</v>
      </c>
      <c r="G49" s="17">
        <v>0</v>
      </c>
      <c r="H49" s="17">
        <v>0</v>
      </c>
      <c r="I49" s="17">
        <v>125000</v>
      </c>
      <c r="J49" s="16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6">
        <f t="shared" si="0"/>
        <v>125000</v>
      </c>
    </row>
    <row r="50" spans="1:16" ht="24" x14ac:dyDescent="0.2">
      <c r="A50" s="47" t="s">
        <v>228</v>
      </c>
      <c r="B50" s="48">
        <v>6600</v>
      </c>
      <c r="C50" s="49" t="s">
        <v>228</v>
      </c>
      <c r="D50" s="50" t="s">
        <v>239</v>
      </c>
      <c r="E50" s="5">
        <f>E51</f>
        <v>1192000</v>
      </c>
      <c r="F50" s="23">
        <f t="shared" ref="F50:P50" si="6">F51</f>
        <v>1192000</v>
      </c>
      <c r="G50" s="23">
        <f t="shared" si="6"/>
        <v>0</v>
      </c>
      <c r="H50" s="23">
        <f t="shared" si="6"/>
        <v>0</v>
      </c>
      <c r="I50" s="23">
        <f t="shared" si="6"/>
        <v>0</v>
      </c>
      <c r="J50" s="23">
        <f t="shared" si="6"/>
        <v>1590899</v>
      </c>
      <c r="K50" s="23">
        <f t="shared" si="6"/>
        <v>0</v>
      </c>
      <c r="L50" s="23">
        <f t="shared" si="6"/>
        <v>0</v>
      </c>
      <c r="M50" s="23">
        <f t="shared" si="6"/>
        <v>0</v>
      </c>
      <c r="N50" s="23">
        <f t="shared" si="6"/>
        <v>1590899</v>
      </c>
      <c r="O50" s="23">
        <f t="shared" si="6"/>
        <v>1590899</v>
      </c>
      <c r="P50" s="23">
        <f t="shared" si="6"/>
        <v>2782899</v>
      </c>
    </row>
    <row r="51" spans="1:16" s="18" customFormat="1" x14ac:dyDescent="0.2">
      <c r="A51" s="13" t="s">
        <v>108</v>
      </c>
      <c r="B51" s="13" t="s">
        <v>110</v>
      </c>
      <c r="C51" s="14" t="s">
        <v>109</v>
      </c>
      <c r="D51" s="15" t="s">
        <v>111</v>
      </c>
      <c r="E51" s="16">
        <v>1192000</v>
      </c>
      <c r="F51" s="17">
        <v>1192000</v>
      </c>
      <c r="G51" s="17">
        <v>0</v>
      </c>
      <c r="H51" s="17">
        <v>0</v>
      </c>
      <c r="I51" s="17">
        <v>0</v>
      </c>
      <c r="J51" s="16">
        <v>1590899</v>
      </c>
      <c r="K51" s="17">
        <v>0</v>
      </c>
      <c r="L51" s="17">
        <v>0</v>
      </c>
      <c r="M51" s="17">
        <v>0</v>
      </c>
      <c r="N51" s="17">
        <v>1590899</v>
      </c>
      <c r="O51" s="17">
        <v>1590899</v>
      </c>
      <c r="P51" s="16">
        <f t="shared" si="0"/>
        <v>2782899</v>
      </c>
    </row>
    <row r="52" spans="1:16" s="52" customFormat="1" ht="15" x14ac:dyDescent="0.25">
      <c r="A52" s="41" t="s">
        <v>112</v>
      </c>
      <c r="B52" s="41" t="s">
        <v>114</v>
      </c>
      <c r="C52" s="51" t="s">
        <v>113</v>
      </c>
      <c r="D52" s="43" t="s">
        <v>115</v>
      </c>
      <c r="E52" s="44">
        <f>E53</f>
        <v>15000</v>
      </c>
      <c r="F52" s="44">
        <f t="shared" ref="F52:O52" si="7">F53</f>
        <v>15000</v>
      </c>
      <c r="G52" s="44">
        <f t="shared" si="7"/>
        <v>0</v>
      </c>
      <c r="H52" s="44">
        <f t="shared" si="7"/>
        <v>0</v>
      </c>
      <c r="I52" s="44">
        <f t="shared" si="7"/>
        <v>0</v>
      </c>
      <c r="J52" s="44">
        <f t="shared" si="7"/>
        <v>29000</v>
      </c>
      <c r="K52" s="44">
        <f t="shared" si="7"/>
        <v>29000</v>
      </c>
      <c r="L52" s="44">
        <f t="shared" si="7"/>
        <v>0</v>
      </c>
      <c r="M52" s="44">
        <f t="shared" si="7"/>
        <v>0</v>
      </c>
      <c r="N52" s="44">
        <f t="shared" si="7"/>
        <v>0</v>
      </c>
      <c r="O52" s="44">
        <f t="shared" si="7"/>
        <v>0</v>
      </c>
      <c r="P52" s="44">
        <f t="shared" si="0"/>
        <v>44000</v>
      </c>
    </row>
    <row r="53" spans="1:16" s="18" customFormat="1" x14ac:dyDescent="0.2">
      <c r="A53" s="13" t="s">
        <v>112</v>
      </c>
      <c r="B53" s="13" t="s">
        <v>114</v>
      </c>
      <c r="C53" s="14" t="s">
        <v>113</v>
      </c>
      <c r="D53" s="15" t="s">
        <v>115</v>
      </c>
      <c r="E53" s="16">
        <v>15000</v>
      </c>
      <c r="F53" s="17">
        <v>15000</v>
      </c>
      <c r="G53" s="17">
        <v>0</v>
      </c>
      <c r="H53" s="17">
        <v>0</v>
      </c>
      <c r="I53" s="17">
        <v>0</v>
      </c>
      <c r="J53" s="16">
        <v>29000</v>
      </c>
      <c r="K53" s="17">
        <v>29000</v>
      </c>
      <c r="L53" s="17">
        <v>0</v>
      </c>
      <c r="M53" s="17">
        <v>0</v>
      </c>
      <c r="N53" s="17">
        <v>0</v>
      </c>
      <c r="O53" s="17">
        <v>0</v>
      </c>
      <c r="P53" s="16">
        <f t="shared" si="0"/>
        <v>44000</v>
      </c>
    </row>
    <row r="54" spans="1:16" s="46" customFormat="1" ht="30" x14ac:dyDescent="0.25">
      <c r="A54" s="41" t="s">
        <v>116</v>
      </c>
      <c r="B54" s="41" t="s">
        <v>117</v>
      </c>
      <c r="C54" s="51" t="s">
        <v>97</v>
      </c>
      <c r="D54" s="43" t="s">
        <v>118</v>
      </c>
      <c r="E54" s="44">
        <v>0</v>
      </c>
      <c r="F54" s="45">
        <v>0</v>
      </c>
      <c r="G54" s="45">
        <v>0</v>
      </c>
      <c r="H54" s="45">
        <v>0</v>
      </c>
      <c r="I54" s="45">
        <v>0</v>
      </c>
      <c r="J54" s="44">
        <v>600000</v>
      </c>
      <c r="K54" s="45">
        <v>0</v>
      </c>
      <c r="L54" s="45">
        <v>0</v>
      </c>
      <c r="M54" s="45">
        <v>0</v>
      </c>
      <c r="N54" s="45">
        <v>600000</v>
      </c>
      <c r="O54" s="45">
        <v>600000</v>
      </c>
      <c r="P54" s="44">
        <f t="shared" si="0"/>
        <v>600000</v>
      </c>
    </row>
    <row r="55" spans="1:16" s="46" customFormat="1" ht="45" x14ac:dyDescent="0.25">
      <c r="A55" s="41" t="s">
        <v>119</v>
      </c>
      <c r="B55" s="41" t="s">
        <v>121</v>
      </c>
      <c r="C55" s="51" t="s">
        <v>120</v>
      </c>
      <c r="D55" s="43" t="s">
        <v>122</v>
      </c>
      <c r="E55" s="44">
        <v>0</v>
      </c>
      <c r="F55" s="45">
        <v>0</v>
      </c>
      <c r="G55" s="45">
        <v>0</v>
      </c>
      <c r="H55" s="45">
        <v>0</v>
      </c>
      <c r="I55" s="45">
        <v>0</v>
      </c>
      <c r="J55" s="44">
        <v>15000</v>
      </c>
      <c r="K55" s="45">
        <v>0</v>
      </c>
      <c r="L55" s="45">
        <v>0</v>
      </c>
      <c r="M55" s="45">
        <v>0</v>
      </c>
      <c r="N55" s="45">
        <v>15000</v>
      </c>
      <c r="O55" s="45">
        <v>15000</v>
      </c>
      <c r="P55" s="44">
        <f t="shared" si="0"/>
        <v>15000</v>
      </c>
    </row>
    <row r="56" spans="1:16" ht="18" customHeight="1" x14ac:dyDescent="0.2">
      <c r="A56" s="20" t="s">
        <v>228</v>
      </c>
      <c r="B56" s="31">
        <v>8000</v>
      </c>
      <c r="C56" s="21" t="s">
        <v>228</v>
      </c>
      <c r="D56" s="53" t="s">
        <v>240</v>
      </c>
      <c r="E56" s="5">
        <f>E57+E58+E60+E61+E62+E63</f>
        <v>12518683.92</v>
      </c>
      <c r="F56" s="23">
        <f t="shared" ref="F56:P56" si="8">F57+F58+F60+F61+F63</f>
        <v>12397043.92</v>
      </c>
      <c r="G56" s="23">
        <f t="shared" si="8"/>
        <v>0</v>
      </c>
      <c r="H56" s="23">
        <f t="shared" si="8"/>
        <v>0</v>
      </c>
      <c r="I56" s="23">
        <f t="shared" si="8"/>
        <v>20000</v>
      </c>
      <c r="J56" s="23">
        <f t="shared" si="8"/>
        <v>0</v>
      </c>
      <c r="K56" s="23">
        <f t="shared" si="8"/>
        <v>0</v>
      </c>
      <c r="L56" s="23">
        <f t="shared" si="8"/>
        <v>0</v>
      </c>
      <c r="M56" s="23">
        <f t="shared" si="8"/>
        <v>0</v>
      </c>
      <c r="N56" s="23">
        <f t="shared" si="8"/>
        <v>0</v>
      </c>
      <c r="O56" s="23">
        <f t="shared" si="8"/>
        <v>0</v>
      </c>
      <c r="P56" s="23">
        <f t="shared" si="8"/>
        <v>12417043.92</v>
      </c>
    </row>
    <row r="57" spans="1:16" s="18" customFormat="1" x14ac:dyDescent="0.2">
      <c r="A57" s="13" t="s">
        <v>123</v>
      </c>
      <c r="B57" s="13" t="s">
        <v>125</v>
      </c>
      <c r="C57" s="14" t="s">
        <v>124</v>
      </c>
      <c r="D57" s="15" t="s">
        <v>126</v>
      </c>
      <c r="E57" s="16">
        <v>0</v>
      </c>
      <c r="F57" s="17">
        <v>0</v>
      </c>
      <c r="G57" s="17">
        <v>0</v>
      </c>
      <c r="H57" s="17">
        <v>0</v>
      </c>
      <c r="I57" s="17">
        <v>0</v>
      </c>
      <c r="J57" s="16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6">
        <f t="shared" si="0"/>
        <v>0</v>
      </c>
    </row>
    <row r="58" spans="1:16" s="18" customFormat="1" x14ac:dyDescent="0.2">
      <c r="A58" s="13" t="s">
        <v>127</v>
      </c>
      <c r="B58" s="13" t="s">
        <v>128</v>
      </c>
      <c r="C58" s="19"/>
      <c r="D58" s="15" t="s">
        <v>129</v>
      </c>
      <c r="E58" s="16">
        <v>171000</v>
      </c>
      <c r="F58" s="17">
        <v>171000</v>
      </c>
      <c r="G58" s="17">
        <v>0</v>
      </c>
      <c r="H58" s="17">
        <v>0</v>
      </c>
      <c r="I58" s="17">
        <v>0</v>
      </c>
      <c r="J58" s="16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6">
        <f t="shared" ref="P58:P95" si="9">E58+J58</f>
        <v>171000</v>
      </c>
    </row>
    <row r="59" spans="1:16" s="18" customFormat="1" x14ac:dyDescent="0.2">
      <c r="A59" s="13" t="s">
        <v>130</v>
      </c>
      <c r="B59" s="13" t="s">
        <v>132</v>
      </c>
      <c r="C59" s="14" t="s">
        <v>131</v>
      </c>
      <c r="D59" s="15" t="s">
        <v>133</v>
      </c>
      <c r="E59" s="16">
        <v>171000</v>
      </c>
      <c r="F59" s="17">
        <v>171000</v>
      </c>
      <c r="G59" s="17">
        <v>0</v>
      </c>
      <c r="H59" s="17">
        <v>0</v>
      </c>
      <c r="I59" s="17">
        <v>0</v>
      </c>
      <c r="J59" s="16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6">
        <f t="shared" si="9"/>
        <v>171000</v>
      </c>
    </row>
    <row r="60" spans="1:16" s="18" customFormat="1" ht="25.5" x14ac:dyDescent="0.2">
      <c r="A60" s="13" t="s">
        <v>134</v>
      </c>
      <c r="B60" s="13" t="s">
        <v>136</v>
      </c>
      <c r="C60" s="14" t="s">
        <v>135</v>
      </c>
      <c r="D60" s="15" t="s">
        <v>137</v>
      </c>
      <c r="E60" s="16">
        <v>7234050</v>
      </c>
      <c r="F60" s="17">
        <v>7234050</v>
      </c>
      <c r="G60" s="17">
        <v>0</v>
      </c>
      <c r="H60" s="17">
        <v>0</v>
      </c>
      <c r="I60" s="17">
        <v>0</v>
      </c>
      <c r="J60" s="16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6">
        <f t="shared" si="9"/>
        <v>7234050</v>
      </c>
    </row>
    <row r="61" spans="1:16" s="18" customFormat="1" x14ac:dyDescent="0.2">
      <c r="A61" s="13" t="s">
        <v>138</v>
      </c>
      <c r="B61" s="13" t="s">
        <v>139</v>
      </c>
      <c r="C61" s="14" t="s">
        <v>124</v>
      </c>
      <c r="D61" s="15" t="s">
        <v>140</v>
      </c>
      <c r="E61" s="16">
        <v>175145</v>
      </c>
      <c r="F61" s="17">
        <v>175145</v>
      </c>
      <c r="G61" s="17">
        <v>0</v>
      </c>
      <c r="H61" s="17">
        <v>0</v>
      </c>
      <c r="I61" s="17">
        <v>0</v>
      </c>
      <c r="J61" s="16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6">
        <f t="shared" si="9"/>
        <v>175145</v>
      </c>
    </row>
    <row r="62" spans="1:16" s="18" customFormat="1" ht="51" x14ac:dyDescent="0.2">
      <c r="A62" s="13" t="s">
        <v>141</v>
      </c>
      <c r="B62" s="13" t="s">
        <v>142</v>
      </c>
      <c r="C62" s="14" t="s">
        <v>135</v>
      </c>
      <c r="D62" s="15" t="s">
        <v>143</v>
      </c>
      <c r="E62" s="16">
        <v>101640</v>
      </c>
      <c r="F62" s="17">
        <v>101640</v>
      </c>
      <c r="G62" s="17">
        <v>0</v>
      </c>
      <c r="H62" s="17">
        <v>0</v>
      </c>
      <c r="I62" s="17">
        <v>0</v>
      </c>
      <c r="J62" s="16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6">
        <f t="shared" si="9"/>
        <v>101640</v>
      </c>
    </row>
    <row r="63" spans="1:16" s="18" customFormat="1" x14ac:dyDescent="0.2">
      <c r="A63" s="13" t="s">
        <v>144</v>
      </c>
      <c r="B63" s="13" t="s">
        <v>145</v>
      </c>
      <c r="C63" s="14" t="s">
        <v>135</v>
      </c>
      <c r="D63" s="15" t="s">
        <v>146</v>
      </c>
      <c r="E63" s="16">
        <v>4836848.92</v>
      </c>
      <c r="F63" s="17">
        <v>4816848.92</v>
      </c>
      <c r="G63" s="17">
        <v>0</v>
      </c>
      <c r="H63" s="17">
        <v>0</v>
      </c>
      <c r="I63" s="17">
        <v>20000</v>
      </c>
      <c r="J63" s="16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6">
        <f t="shared" si="9"/>
        <v>4836848.92</v>
      </c>
    </row>
    <row r="64" spans="1:16" s="46" customFormat="1" ht="30" x14ac:dyDescent="0.25">
      <c r="A64" s="41" t="s">
        <v>147</v>
      </c>
      <c r="B64" s="41" t="s">
        <v>149</v>
      </c>
      <c r="C64" s="51" t="s">
        <v>148</v>
      </c>
      <c r="D64" s="43" t="s">
        <v>150</v>
      </c>
      <c r="E64" s="44">
        <v>0</v>
      </c>
      <c r="F64" s="45">
        <v>0</v>
      </c>
      <c r="G64" s="45">
        <v>0</v>
      </c>
      <c r="H64" s="45">
        <v>0</v>
      </c>
      <c r="I64" s="45">
        <v>0</v>
      </c>
      <c r="J64" s="44">
        <v>94000</v>
      </c>
      <c r="K64" s="45">
        <v>94000</v>
      </c>
      <c r="L64" s="45">
        <v>0</v>
      </c>
      <c r="M64" s="45">
        <v>0</v>
      </c>
      <c r="N64" s="45">
        <v>0</v>
      </c>
      <c r="O64" s="45">
        <v>0</v>
      </c>
      <c r="P64" s="44">
        <f t="shared" si="9"/>
        <v>94000</v>
      </c>
    </row>
    <row r="65" spans="1:16" s="46" customFormat="1" ht="45" x14ac:dyDescent="0.25">
      <c r="A65" s="41" t="s">
        <v>151</v>
      </c>
      <c r="B65" s="41" t="s">
        <v>152</v>
      </c>
      <c r="C65" s="51" t="s">
        <v>124</v>
      </c>
      <c r="D65" s="43" t="s">
        <v>244</v>
      </c>
      <c r="E65" s="44">
        <v>0</v>
      </c>
      <c r="F65" s="45">
        <v>0</v>
      </c>
      <c r="G65" s="45">
        <v>0</v>
      </c>
      <c r="H65" s="45">
        <v>0</v>
      </c>
      <c r="I65" s="45">
        <v>0</v>
      </c>
      <c r="J65" s="44">
        <v>155000</v>
      </c>
      <c r="K65" s="45">
        <v>143923</v>
      </c>
      <c r="L65" s="45">
        <v>0</v>
      </c>
      <c r="M65" s="45">
        <v>0</v>
      </c>
      <c r="N65" s="45">
        <v>11077</v>
      </c>
      <c r="O65" s="45">
        <v>0</v>
      </c>
      <c r="P65" s="44">
        <f t="shared" si="9"/>
        <v>155000</v>
      </c>
    </row>
    <row r="66" spans="1:16" s="67" customFormat="1" ht="78" customHeight="1" x14ac:dyDescent="0.2">
      <c r="A66" s="63" t="s">
        <v>153</v>
      </c>
      <c r="B66" s="64"/>
      <c r="C66" s="65"/>
      <c r="D66" s="66" t="s">
        <v>154</v>
      </c>
      <c r="E66" s="61">
        <v>55647601</v>
      </c>
      <c r="F66" s="62">
        <v>55647601</v>
      </c>
      <c r="G66" s="62">
        <v>37391829</v>
      </c>
      <c r="H66" s="62">
        <v>5249273</v>
      </c>
      <c r="I66" s="62">
        <v>0</v>
      </c>
      <c r="J66" s="61">
        <v>4257833</v>
      </c>
      <c r="K66" s="62">
        <v>845218</v>
      </c>
      <c r="L66" s="62">
        <v>0</v>
      </c>
      <c r="M66" s="62">
        <v>0</v>
      </c>
      <c r="N66" s="62">
        <v>3412615</v>
      </c>
      <c r="O66" s="62">
        <v>3412615</v>
      </c>
      <c r="P66" s="61">
        <f t="shared" si="9"/>
        <v>59905434</v>
      </c>
    </row>
    <row r="67" spans="1:16" ht="18" customHeight="1" x14ac:dyDescent="0.2">
      <c r="A67" s="20" t="s">
        <v>228</v>
      </c>
      <c r="B67" s="20">
        <v>100</v>
      </c>
      <c r="C67" s="21" t="s">
        <v>228</v>
      </c>
      <c r="D67" s="22" t="s">
        <v>229</v>
      </c>
      <c r="E67" s="5">
        <f>E68</f>
        <v>612100</v>
      </c>
      <c r="F67" s="5">
        <f t="shared" ref="F67:P67" si="10">F68</f>
        <v>612100</v>
      </c>
      <c r="G67" s="5">
        <f t="shared" si="10"/>
        <v>275000</v>
      </c>
      <c r="H67" s="5">
        <f t="shared" si="10"/>
        <v>0</v>
      </c>
      <c r="I67" s="5">
        <f t="shared" si="10"/>
        <v>0</v>
      </c>
      <c r="J67" s="5">
        <f t="shared" si="10"/>
        <v>225555</v>
      </c>
      <c r="K67" s="5">
        <f t="shared" si="10"/>
        <v>0</v>
      </c>
      <c r="L67" s="5">
        <f t="shared" si="10"/>
        <v>0</v>
      </c>
      <c r="M67" s="5">
        <f t="shared" si="10"/>
        <v>0</v>
      </c>
      <c r="N67" s="5">
        <f t="shared" si="10"/>
        <v>225555</v>
      </c>
      <c r="O67" s="5">
        <f t="shared" si="10"/>
        <v>225555</v>
      </c>
      <c r="P67" s="5">
        <f t="shared" si="10"/>
        <v>837655</v>
      </c>
    </row>
    <row r="68" spans="1:16" s="18" customFormat="1" ht="25.5" x14ac:dyDescent="0.2">
      <c r="A68" s="13" t="s">
        <v>155</v>
      </c>
      <c r="B68" s="13" t="s">
        <v>135</v>
      </c>
      <c r="C68" s="14" t="s">
        <v>18</v>
      </c>
      <c r="D68" s="15" t="s">
        <v>156</v>
      </c>
      <c r="E68" s="16">
        <v>612100</v>
      </c>
      <c r="F68" s="17">
        <v>612100</v>
      </c>
      <c r="G68" s="17">
        <v>275000</v>
      </c>
      <c r="H68" s="17">
        <v>0</v>
      </c>
      <c r="I68" s="17">
        <v>0</v>
      </c>
      <c r="J68" s="16">
        <v>225555</v>
      </c>
      <c r="K68" s="17">
        <v>0</v>
      </c>
      <c r="L68" s="17">
        <v>0</v>
      </c>
      <c r="M68" s="17">
        <v>0</v>
      </c>
      <c r="N68" s="17">
        <v>225555</v>
      </c>
      <c r="O68" s="17">
        <v>225555</v>
      </c>
      <c r="P68" s="16">
        <f t="shared" si="9"/>
        <v>837655</v>
      </c>
    </row>
    <row r="69" spans="1:16" x14ac:dyDescent="0.2">
      <c r="A69" s="20" t="s">
        <v>228</v>
      </c>
      <c r="B69" s="31">
        <v>1000</v>
      </c>
      <c r="C69" s="21" t="s">
        <v>228</v>
      </c>
      <c r="D69" s="22" t="s">
        <v>231</v>
      </c>
      <c r="E69" s="55">
        <f>E70+E71+E75+E76+E77+E78+E79+E80</f>
        <v>53529831</v>
      </c>
      <c r="F69" s="55">
        <f t="shared" ref="F69:O69" si="11">F70+F71+F75+F76+F77+F78+F79+F80</f>
        <v>53529831</v>
      </c>
      <c r="G69" s="55">
        <f t="shared" si="11"/>
        <v>36203829</v>
      </c>
      <c r="H69" s="55">
        <f t="shared" si="11"/>
        <v>5033873</v>
      </c>
      <c r="I69" s="55">
        <f t="shared" si="11"/>
        <v>0</v>
      </c>
      <c r="J69" s="55">
        <f t="shared" si="11"/>
        <v>3250360</v>
      </c>
      <c r="K69" s="55">
        <f t="shared" si="11"/>
        <v>845218</v>
      </c>
      <c r="L69" s="55">
        <f t="shared" si="11"/>
        <v>0</v>
      </c>
      <c r="M69" s="55">
        <f t="shared" si="11"/>
        <v>0</v>
      </c>
      <c r="N69" s="55">
        <f t="shared" si="11"/>
        <v>2405142</v>
      </c>
      <c r="O69" s="55">
        <f t="shared" si="11"/>
        <v>2405142</v>
      </c>
      <c r="P69" s="55">
        <f t="shared" ref="P69" si="12">P70+P71+P75+P76+P77+P78+P79</f>
        <v>56774761</v>
      </c>
    </row>
    <row r="70" spans="1:16" s="18" customFormat="1" x14ac:dyDescent="0.2">
      <c r="A70" s="13" t="s">
        <v>157</v>
      </c>
      <c r="B70" s="13" t="s">
        <v>23</v>
      </c>
      <c r="C70" s="14" t="s">
        <v>22</v>
      </c>
      <c r="D70" s="15" t="s">
        <v>24</v>
      </c>
      <c r="E70" s="16">
        <v>7616018</v>
      </c>
      <c r="F70" s="17">
        <v>7616018</v>
      </c>
      <c r="G70" s="17">
        <v>4626308</v>
      </c>
      <c r="H70" s="17">
        <v>792735</v>
      </c>
      <c r="I70" s="17">
        <v>0</v>
      </c>
      <c r="J70" s="16">
        <v>503000</v>
      </c>
      <c r="K70" s="17">
        <v>503000</v>
      </c>
      <c r="L70" s="17">
        <v>0</v>
      </c>
      <c r="M70" s="17">
        <v>0</v>
      </c>
      <c r="N70" s="17">
        <v>0</v>
      </c>
      <c r="O70" s="17">
        <v>0</v>
      </c>
      <c r="P70" s="16">
        <f t="shared" si="9"/>
        <v>8119018</v>
      </c>
    </row>
    <row r="71" spans="1:16" s="18" customFormat="1" ht="63.75" x14ac:dyDescent="0.2">
      <c r="A71" s="13" t="s">
        <v>158</v>
      </c>
      <c r="B71" s="13" t="s">
        <v>27</v>
      </c>
      <c r="C71" s="14" t="s">
        <v>26</v>
      </c>
      <c r="D71" s="15" t="s">
        <v>28</v>
      </c>
      <c r="E71" s="16">
        <v>42195670</v>
      </c>
      <c r="F71" s="17">
        <v>42195670</v>
      </c>
      <c r="G71" s="17">
        <v>28829767</v>
      </c>
      <c r="H71" s="17">
        <v>4115018</v>
      </c>
      <c r="I71" s="17">
        <v>0</v>
      </c>
      <c r="J71" s="16">
        <v>2648810</v>
      </c>
      <c r="K71" s="17">
        <v>342218</v>
      </c>
      <c r="L71" s="17">
        <v>0</v>
      </c>
      <c r="M71" s="17">
        <v>0</v>
      </c>
      <c r="N71" s="17">
        <v>2306592</v>
      </c>
      <c r="O71" s="17">
        <v>2306592</v>
      </c>
      <c r="P71" s="16">
        <f t="shared" si="9"/>
        <v>44844480</v>
      </c>
    </row>
    <row r="72" spans="1:16" s="75" customFormat="1" ht="12" x14ac:dyDescent="0.2">
      <c r="A72" s="68"/>
      <c r="B72" s="68"/>
      <c r="C72" s="69"/>
      <c r="D72" s="70" t="s">
        <v>232</v>
      </c>
      <c r="E72" s="71">
        <v>26695557</v>
      </c>
      <c r="F72" s="72">
        <v>26695557</v>
      </c>
      <c r="G72" s="72">
        <v>21940260</v>
      </c>
      <c r="H72" s="73"/>
      <c r="I72" s="73"/>
      <c r="J72" s="74"/>
      <c r="K72" s="73"/>
      <c r="L72" s="73"/>
      <c r="M72" s="73"/>
      <c r="N72" s="73"/>
      <c r="O72" s="73"/>
      <c r="P72" s="74">
        <f t="shared" si="9"/>
        <v>26695557</v>
      </c>
    </row>
    <row r="73" spans="1:16" s="18" customFormat="1" ht="38.25" x14ac:dyDescent="0.2">
      <c r="A73" s="13"/>
      <c r="B73" s="13"/>
      <c r="C73" s="14"/>
      <c r="D73" s="34" t="s">
        <v>233</v>
      </c>
      <c r="E73" s="35">
        <v>9204091</v>
      </c>
      <c r="F73" s="36">
        <v>9204091</v>
      </c>
      <c r="G73" s="36">
        <v>3843330</v>
      </c>
      <c r="H73" s="36">
        <v>3870712</v>
      </c>
      <c r="I73" s="17"/>
      <c r="J73" s="16"/>
      <c r="K73" s="17"/>
      <c r="L73" s="17"/>
      <c r="M73" s="17"/>
      <c r="N73" s="17"/>
      <c r="O73" s="17"/>
      <c r="P73" s="16">
        <f t="shared" si="9"/>
        <v>9204091</v>
      </c>
    </row>
    <row r="74" spans="1:16" s="18" customFormat="1" x14ac:dyDescent="0.2">
      <c r="A74" s="13"/>
      <c r="B74" s="13"/>
      <c r="C74" s="14"/>
      <c r="D74" s="34" t="s">
        <v>234</v>
      </c>
      <c r="E74" s="16">
        <f>E71-E72-E73</f>
        <v>6296022</v>
      </c>
      <c r="F74" s="16">
        <f>F71-F72-F73</f>
        <v>6296022</v>
      </c>
      <c r="G74" s="16">
        <f>G71-G72-G73</f>
        <v>3046177</v>
      </c>
      <c r="H74" s="16">
        <f>H71-H72-H73</f>
        <v>244306</v>
      </c>
      <c r="I74" s="17"/>
      <c r="J74" s="16">
        <f t="shared" ref="J74:O74" si="13">J71-J72-J73</f>
        <v>2648810</v>
      </c>
      <c r="K74" s="16">
        <f t="shared" si="13"/>
        <v>342218</v>
      </c>
      <c r="L74" s="16">
        <f t="shared" si="13"/>
        <v>0</v>
      </c>
      <c r="M74" s="16">
        <f t="shared" si="13"/>
        <v>0</v>
      </c>
      <c r="N74" s="16">
        <f t="shared" si="13"/>
        <v>2306592</v>
      </c>
      <c r="O74" s="16">
        <f t="shared" si="13"/>
        <v>2306592</v>
      </c>
      <c r="P74" s="16">
        <f t="shared" si="9"/>
        <v>8944832</v>
      </c>
    </row>
    <row r="75" spans="1:16" s="18" customFormat="1" ht="38.25" x14ac:dyDescent="0.2">
      <c r="A75" s="13" t="s">
        <v>159</v>
      </c>
      <c r="B75" s="13" t="s">
        <v>31</v>
      </c>
      <c r="C75" s="14" t="s">
        <v>30</v>
      </c>
      <c r="D75" s="15" t="s">
        <v>32</v>
      </c>
      <c r="E75" s="16">
        <v>1818602</v>
      </c>
      <c r="F75" s="17">
        <v>1818602</v>
      </c>
      <c r="G75" s="17">
        <v>1434454</v>
      </c>
      <c r="H75" s="17">
        <v>51100</v>
      </c>
      <c r="I75" s="17">
        <v>0</v>
      </c>
      <c r="J75" s="16">
        <v>16500</v>
      </c>
      <c r="K75" s="17">
        <v>0</v>
      </c>
      <c r="L75" s="17">
        <v>0</v>
      </c>
      <c r="M75" s="17">
        <v>0</v>
      </c>
      <c r="N75" s="17">
        <v>16500</v>
      </c>
      <c r="O75" s="17">
        <v>16500</v>
      </c>
      <c r="P75" s="16">
        <f t="shared" si="9"/>
        <v>1835102</v>
      </c>
    </row>
    <row r="76" spans="1:16" s="18" customFormat="1" ht="38.25" x14ac:dyDescent="0.2">
      <c r="A76" s="13" t="s">
        <v>160</v>
      </c>
      <c r="B76" s="13" t="s">
        <v>161</v>
      </c>
      <c r="C76" s="14" t="s">
        <v>34</v>
      </c>
      <c r="D76" s="15" t="s">
        <v>162</v>
      </c>
      <c r="E76" s="16">
        <v>156056</v>
      </c>
      <c r="F76" s="17">
        <v>156056</v>
      </c>
      <c r="G76" s="17">
        <v>102000</v>
      </c>
      <c r="H76" s="17">
        <v>0</v>
      </c>
      <c r="I76" s="17">
        <v>0</v>
      </c>
      <c r="J76" s="16">
        <v>17050</v>
      </c>
      <c r="K76" s="17">
        <v>0</v>
      </c>
      <c r="L76" s="17">
        <v>0</v>
      </c>
      <c r="M76" s="17">
        <v>0</v>
      </c>
      <c r="N76" s="17">
        <v>17050</v>
      </c>
      <c r="O76" s="17">
        <v>17050</v>
      </c>
      <c r="P76" s="16">
        <f t="shared" si="9"/>
        <v>173106</v>
      </c>
    </row>
    <row r="77" spans="1:16" s="18" customFormat="1" ht="25.5" x14ac:dyDescent="0.2">
      <c r="A77" s="13" t="s">
        <v>163</v>
      </c>
      <c r="B77" s="13" t="s">
        <v>35</v>
      </c>
      <c r="C77" s="14" t="s">
        <v>34</v>
      </c>
      <c r="D77" s="15" t="s">
        <v>36</v>
      </c>
      <c r="E77" s="16">
        <v>889505</v>
      </c>
      <c r="F77" s="17">
        <v>889505</v>
      </c>
      <c r="G77" s="17">
        <v>569300</v>
      </c>
      <c r="H77" s="17">
        <v>45320</v>
      </c>
      <c r="I77" s="17">
        <v>0</v>
      </c>
      <c r="J77" s="16">
        <v>65000</v>
      </c>
      <c r="K77" s="17">
        <v>0</v>
      </c>
      <c r="L77" s="17">
        <v>0</v>
      </c>
      <c r="M77" s="17">
        <v>0</v>
      </c>
      <c r="N77" s="17">
        <v>65000</v>
      </c>
      <c r="O77" s="17">
        <v>65000</v>
      </c>
      <c r="P77" s="16">
        <f t="shared" si="9"/>
        <v>954505</v>
      </c>
    </row>
    <row r="78" spans="1:16" s="18" customFormat="1" ht="25.5" x14ac:dyDescent="0.2">
      <c r="A78" s="13" t="s">
        <v>164</v>
      </c>
      <c r="B78" s="13" t="s">
        <v>165</v>
      </c>
      <c r="C78" s="14" t="s">
        <v>34</v>
      </c>
      <c r="D78" s="15" t="s">
        <v>166</v>
      </c>
      <c r="E78" s="16">
        <v>308450</v>
      </c>
      <c r="F78" s="17">
        <v>308450</v>
      </c>
      <c r="G78" s="17">
        <v>234000</v>
      </c>
      <c r="H78" s="17">
        <v>0</v>
      </c>
      <c r="I78" s="17">
        <v>0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6">
        <f t="shared" si="9"/>
        <v>308450</v>
      </c>
    </row>
    <row r="79" spans="1:16" s="18" customFormat="1" x14ac:dyDescent="0.2">
      <c r="A79" s="13" t="s">
        <v>167</v>
      </c>
      <c r="B79" s="13" t="s">
        <v>38</v>
      </c>
      <c r="C79" s="14" t="s">
        <v>34</v>
      </c>
      <c r="D79" s="15" t="s">
        <v>39</v>
      </c>
      <c r="E79" s="16">
        <v>540100</v>
      </c>
      <c r="F79" s="17">
        <v>540100</v>
      </c>
      <c r="G79" s="17">
        <v>408000</v>
      </c>
      <c r="H79" s="17">
        <v>29700</v>
      </c>
      <c r="I79" s="17">
        <v>0</v>
      </c>
      <c r="J79" s="16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6">
        <f t="shared" si="9"/>
        <v>540100</v>
      </c>
    </row>
    <row r="80" spans="1:16" s="18" customFormat="1" ht="38.25" x14ac:dyDescent="0.2">
      <c r="A80" s="13" t="s">
        <v>168</v>
      </c>
      <c r="B80" s="13" t="s">
        <v>169</v>
      </c>
      <c r="C80" s="14" t="s">
        <v>34</v>
      </c>
      <c r="D80" s="15" t="s">
        <v>170</v>
      </c>
      <c r="E80" s="16">
        <v>5430</v>
      </c>
      <c r="F80" s="17">
        <v>5430</v>
      </c>
      <c r="G80" s="17">
        <v>0</v>
      </c>
      <c r="H80" s="17">
        <v>0</v>
      </c>
      <c r="I80" s="17">
        <v>0</v>
      </c>
      <c r="J80" s="16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6">
        <f t="shared" si="9"/>
        <v>5430</v>
      </c>
    </row>
    <row r="81" spans="1:16" s="18" customFormat="1" x14ac:dyDescent="0.2">
      <c r="A81" s="20" t="s">
        <v>228</v>
      </c>
      <c r="B81" s="31">
        <v>3000</v>
      </c>
      <c r="C81" s="21" t="s">
        <v>228</v>
      </c>
      <c r="D81" s="22" t="s">
        <v>235</v>
      </c>
      <c r="E81" s="16">
        <f>E82</f>
        <v>91770</v>
      </c>
      <c r="F81" s="16">
        <f t="shared" ref="F81:P81" si="14">F82+F83</f>
        <v>111770</v>
      </c>
      <c r="G81" s="16">
        <f t="shared" si="14"/>
        <v>0</v>
      </c>
      <c r="H81" s="16">
        <f t="shared" si="14"/>
        <v>0</v>
      </c>
      <c r="I81" s="16">
        <f t="shared" si="14"/>
        <v>0</v>
      </c>
      <c r="J81" s="16">
        <f t="shared" si="14"/>
        <v>0</v>
      </c>
      <c r="K81" s="16">
        <f t="shared" si="14"/>
        <v>0</v>
      </c>
      <c r="L81" s="16">
        <f t="shared" si="14"/>
        <v>0</v>
      </c>
      <c r="M81" s="16">
        <f t="shared" si="14"/>
        <v>0</v>
      </c>
      <c r="N81" s="16">
        <f t="shared" si="14"/>
        <v>0</v>
      </c>
      <c r="O81" s="16">
        <f t="shared" si="14"/>
        <v>0</v>
      </c>
      <c r="P81" s="16">
        <f t="shared" si="14"/>
        <v>111770</v>
      </c>
    </row>
    <row r="82" spans="1:16" s="18" customFormat="1" ht="63.75" x14ac:dyDescent="0.2">
      <c r="A82" s="13" t="s">
        <v>171</v>
      </c>
      <c r="B82" s="13" t="s">
        <v>173</v>
      </c>
      <c r="C82" s="14" t="s">
        <v>172</v>
      </c>
      <c r="D82" s="15" t="s">
        <v>174</v>
      </c>
      <c r="E82" s="16">
        <v>91770</v>
      </c>
      <c r="F82" s="17">
        <v>91770</v>
      </c>
      <c r="G82" s="17">
        <v>0</v>
      </c>
      <c r="H82" s="17">
        <v>0</v>
      </c>
      <c r="I82" s="17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6">
        <f t="shared" si="9"/>
        <v>91770</v>
      </c>
    </row>
    <row r="83" spans="1:16" s="46" customFormat="1" ht="30" x14ac:dyDescent="0.25">
      <c r="A83" s="41" t="s">
        <v>175</v>
      </c>
      <c r="B83" s="41" t="s">
        <v>176</v>
      </c>
      <c r="C83" s="42"/>
      <c r="D83" s="43" t="s">
        <v>177</v>
      </c>
      <c r="E83" s="44">
        <v>20000</v>
      </c>
      <c r="F83" s="45">
        <v>20000</v>
      </c>
      <c r="G83" s="45">
        <v>0</v>
      </c>
      <c r="H83" s="45">
        <v>0</v>
      </c>
      <c r="I83" s="45">
        <v>0</v>
      </c>
      <c r="J83" s="44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4">
        <f t="shared" si="9"/>
        <v>20000</v>
      </c>
    </row>
    <row r="84" spans="1:16" s="18" customFormat="1" ht="25.5" x14ac:dyDescent="0.2">
      <c r="A84" s="13" t="s">
        <v>178</v>
      </c>
      <c r="B84" s="13" t="s">
        <v>179</v>
      </c>
      <c r="C84" s="14" t="s">
        <v>83</v>
      </c>
      <c r="D84" s="15" t="s">
        <v>180</v>
      </c>
      <c r="E84" s="16">
        <v>20000</v>
      </c>
      <c r="F84" s="17">
        <v>20000</v>
      </c>
      <c r="G84" s="17">
        <v>0</v>
      </c>
      <c r="H84" s="17">
        <v>0</v>
      </c>
      <c r="I84" s="17">
        <v>0</v>
      </c>
      <c r="J84" s="16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6">
        <f t="shared" si="9"/>
        <v>20000</v>
      </c>
    </row>
    <row r="85" spans="1:16" s="18" customFormat="1" ht="38.25" x14ac:dyDescent="0.2">
      <c r="A85" s="13" t="s">
        <v>181</v>
      </c>
      <c r="B85" s="13" t="s">
        <v>84</v>
      </c>
      <c r="C85" s="14" t="s">
        <v>83</v>
      </c>
      <c r="D85" s="15" t="s">
        <v>85</v>
      </c>
      <c r="E85" s="16">
        <v>1393900</v>
      </c>
      <c r="F85" s="17">
        <v>1393900</v>
      </c>
      <c r="G85" s="17">
        <v>913000</v>
      </c>
      <c r="H85" s="17">
        <v>215400</v>
      </c>
      <c r="I85" s="17">
        <v>0</v>
      </c>
      <c r="J85" s="16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6">
        <f t="shared" si="9"/>
        <v>1393900</v>
      </c>
    </row>
    <row r="86" spans="1:16" s="57" customFormat="1" x14ac:dyDescent="0.2">
      <c r="A86" s="20" t="s">
        <v>228</v>
      </c>
      <c r="B86" s="31">
        <v>6300</v>
      </c>
      <c r="C86" s="21" t="s">
        <v>228</v>
      </c>
      <c r="D86" s="22" t="s">
        <v>241</v>
      </c>
      <c r="E86" s="56">
        <f>E87+E88</f>
        <v>0</v>
      </c>
      <c r="F86" s="56">
        <f t="shared" ref="F86:P86" si="15">F87+F88</f>
        <v>0</v>
      </c>
      <c r="G86" s="56">
        <f t="shared" si="15"/>
        <v>0</v>
      </c>
      <c r="H86" s="56">
        <f t="shared" si="15"/>
        <v>0</v>
      </c>
      <c r="I86" s="56">
        <f t="shared" si="15"/>
        <v>0</v>
      </c>
      <c r="J86" s="56">
        <f t="shared" si="15"/>
        <v>781918</v>
      </c>
      <c r="K86" s="56">
        <f t="shared" si="15"/>
        <v>0</v>
      </c>
      <c r="L86" s="56">
        <f t="shared" si="15"/>
        <v>0</v>
      </c>
      <c r="M86" s="56">
        <f t="shared" si="15"/>
        <v>0</v>
      </c>
      <c r="N86" s="56">
        <f t="shared" si="15"/>
        <v>781918</v>
      </c>
      <c r="O86" s="56">
        <f t="shared" si="15"/>
        <v>781918</v>
      </c>
      <c r="P86" s="56">
        <f t="shared" si="15"/>
        <v>781918</v>
      </c>
    </row>
    <row r="87" spans="1:16" s="18" customFormat="1" ht="25.5" x14ac:dyDescent="0.2">
      <c r="A87" s="13" t="s">
        <v>182</v>
      </c>
      <c r="B87" s="13" t="s">
        <v>98</v>
      </c>
      <c r="C87" s="14" t="s">
        <v>97</v>
      </c>
      <c r="D87" s="15" t="s">
        <v>99</v>
      </c>
      <c r="E87" s="16">
        <v>0</v>
      </c>
      <c r="F87" s="17">
        <v>0</v>
      </c>
      <c r="G87" s="17">
        <v>0</v>
      </c>
      <c r="H87" s="17">
        <v>0</v>
      </c>
      <c r="I87" s="17">
        <v>0</v>
      </c>
      <c r="J87" s="16">
        <v>213000</v>
      </c>
      <c r="K87" s="17">
        <v>0</v>
      </c>
      <c r="L87" s="17">
        <v>0</v>
      </c>
      <c r="M87" s="17">
        <v>0</v>
      </c>
      <c r="N87" s="17">
        <v>213000</v>
      </c>
      <c r="O87" s="17">
        <v>213000</v>
      </c>
      <c r="P87" s="16">
        <f t="shared" si="9"/>
        <v>213000</v>
      </c>
    </row>
    <row r="88" spans="1:16" s="18" customFormat="1" x14ac:dyDescent="0.2">
      <c r="A88" s="13" t="s">
        <v>183</v>
      </c>
      <c r="B88" s="13" t="s">
        <v>102</v>
      </c>
      <c r="C88" s="14" t="s">
        <v>101</v>
      </c>
      <c r="D88" s="15" t="s">
        <v>103</v>
      </c>
      <c r="E88" s="16">
        <v>0</v>
      </c>
      <c r="F88" s="17">
        <v>0</v>
      </c>
      <c r="G88" s="17">
        <v>0</v>
      </c>
      <c r="H88" s="17">
        <v>0</v>
      </c>
      <c r="I88" s="17">
        <v>0</v>
      </c>
      <c r="J88" s="16">
        <v>568918</v>
      </c>
      <c r="K88" s="17">
        <v>0</v>
      </c>
      <c r="L88" s="17">
        <v>0</v>
      </c>
      <c r="M88" s="17">
        <v>0</v>
      </c>
      <c r="N88" s="17">
        <v>568918</v>
      </c>
      <c r="O88" s="17">
        <v>568918</v>
      </c>
      <c r="P88" s="16">
        <f t="shared" si="9"/>
        <v>568918</v>
      </c>
    </row>
    <row r="89" spans="1:16" s="54" customFormat="1" ht="75.75" customHeight="1" x14ac:dyDescent="0.25">
      <c r="A89" s="24" t="s">
        <v>184</v>
      </c>
      <c r="B89" s="25"/>
      <c r="C89" s="26"/>
      <c r="D89" s="27" t="s">
        <v>185</v>
      </c>
      <c r="E89" s="28">
        <v>373434</v>
      </c>
      <c r="F89" s="29">
        <v>373434</v>
      </c>
      <c r="G89" s="29">
        <v>90500</v>
      </c>
      <c r="H89" s="29">
        <v>0</v>
      </c>
      <c r="I89" s="29">
        <v>0</v>
      </c>
      <c r="J89" s="28">
        <v>45000</v>
      </c>
      <c r="K89" s="29">
        <v>0</v>
      </c>
      <c r="L89" s="29">
        <v>0</v>
      </c>
      <c r="M89" s="29">
        <v>0</v>
      </c>
      <c r="N89" s="29">
        <v>45000</v>
      </c>
      <c r="O89" s="29">
        <v>45000</v>
      </c>
      <c r="P89" s="28">
        <f t="shared" si="9"/>
        <v>418434</v>
      </c>
    </row>
    <row r="90" spans="1:16" ht="24" customHeight="1" x14ac:dyDescent="0.2">
      <c r="A90" s="20" t="s">
        <v>242</v>
      </c>
      <c r="B90" s="20">
        <v>100</v>
      </c>
      <c r="C90" s="21" t="s">
        <v>228</v>
      </c>
      <c r="D90" s="22" t="s">
        <v>229</v>
      </c>
      <c r="E90" s="5">
        <f>E91</f>
        <v>73440</v>
      </c>
      <c r="F90" s="5">
        <f t="shared" ref="F90:O90" si="16">F91</f>
        <v>73440</v>
      </c>
      <c r="G90" s="5">
        <f t="shared" si="16"/>
        <v>47000</v>
      </c>
      <c r="H90" s="5">
        <f t="shared" si="16"/>
        <v>0</v>
      </c>
      <c r="I90" s="5">
        <f t="shared" si="16"/>
        <v>0</v>
      </c>
      <c r="J90" s="5">
        <f t="shared" si="16"/>
        <v>30000</v>
      </c>
      <c r="K90" s="5">
        <f t="shared" si="16"/>
        <v>0</v>
      </c>
      <c r="L90" s="5">
        <f t="shared" si="16"/>
        <v>0</v>
      </c>
      <c r="M90" s="5">
        <f t="shared" si="16"/>
        <v>0</v>
      </c>
      <c r="N90" s="5">
        <f t="shared" si="16"/>
        <v>30000</v>
      </c>
      <c r="O90" s="5">
        <f t="shared" si="16"/>
        <v>30000</v>
      </c>
      <c r="P90" s="5">
        <f t="shared" si="9"/>
        <v>103440</v>
      </c>
    </row>
    <row r="91" spans="1:16" s="18" customFormat="1" ht="25.5" x14ac:dyDescent="0.2">
      <c r="A91" s="13" t="s">
        <v>186</v>
      </c>
      <c r="B91" s="13" t="s">
        <v>135</v>
      </c>
      <c r="C91" s="14" t="s">
        <v>18</v>
      </c>
      <c r="D91" s="15" t="s">
        <v>156</v>
      </c>
      <c r="E91" s="16">
        <v>73440</v>
      </c>
      <c r="F91" s="17">
        <v>73440</v>
      </c>
      <c r="G91" s="17">
        <v>47000</v>
      </c>
      <c r="H91" s="17">
        <v>0</v>
      </c>
      <c r="I91" s="17">
        <v>0</v>
      </c>
      <c r="J91" s="16">
        <v>30000</v>
      </c>
      <c r="K91" s="17">
        <v>0</v>
      </c>
      <c r="L91" s="17">
        <v>0</v>
      </c>
      <c r="M91" s="17">
        <v>0</v>
      </c>
      <c r="N91" s="17">
        <v>30000</v>
      </c>
      <c r="O91" s="17">
        <v>30000</v>
      </c>
      <c r="P91" s="16">
        <f t="shared" si="9"/>
        <v>103440</v>
      </c>
    </row>
    <row r="92" spans="1:16" s="18" customFormat="1" ht="19.5" customHeight="1" x14ac:dyDescent="0.2">
      <c r="A92" s="20" t="s">
        <v>228</v>
      </c>
      <c r="B92" s="31">
        <v>3000</v>
      </c>
      <c r="C92" s="21" t="s">
        <v>228</v>
      </c>
      <c r="D92" s="22" t="s">
        <v>235</v>
      </c>
      <c r="E92" s="16">
        <f>E93+E96+E98+E96</f>
        <v>324744</v>
      </c>
      <c r="F92" s="16">
        <f t="shared" ref="F92:O92" si="17">F93+F96+F98+F96</f>
        <v>324744</v>
      </c>
      <c r="G92" s="16">
        <f t="shared" si="17"/>
        <v>58000</v>
      </c>
      <c r="H92" s="16">
        <f t="shared" si="17"/>
        <v>0</v>
      </c>
      <c r="I92" s="16">
        <f t="shared" si="17"/>
        <v>0</v>
      </c>
      <c r="J92" s="16">
        <f t="shared" si="17"/>
        <v>15000</v>
      </c>
      <c r="K92" s="16">
        <f t="shared" si="17"/>
        <v>0</v>
      </c>
      <c r="L92" s="16">
        <f t="shared" si="17"/>
        <v>0</v>
      </c>
      <c r="M92" s="16">
        <f t="shared" si="17"/>
        <v>0</v>
      </c>
      <c r="N92" s="16">
        <f t="shared" si="17"/>
        <v>15000</v>
      </c>
      <c r="O92" s="16">
        <f t="shared" si="17"/>
        <v>15000</v>
      </c>
      <c r="P92" s="16">
        <f t="shared" ref="P92" si="18">P93+P96+P98</f>
        <v>314994</v>
      </c>
    </row>
    <row r="93" spans="1:16" s="18" customFormat="1" ht="76.5" x14ac:dyDescent="0.2">
      <c r="A93" s="13" t="s">
        <v>187</v>
      </c>
      <c r="B93" s="13" t="s">
        <v>41</v>
      </c>
      <c r="C93" s="19"/>
      <c r="D93" s="15" t="s">
        <v>42</v>
      </c>
      <c r="E93" s="16">
        <v>231864</v>
      </c>
      <c r="F93" s="17">
        <v>231864</v>
      </c>
      <c r="G93" s="17">
        <v>0</v>
      </c>
      <c r="H93" s="17">
        <v>0</v>
      </c>
      <c r="I93" s="17">
        <v>0</v>
      </c>
      <c r="J93" s="16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6">
        <f t="shared" si="9"/>
        <v>231864</v>
      </c>
    </row>
    <row r="94" spans="1:16" s="18" customFormat="1" ht="25.5" x14ac:dyDescent="0.2">
      <c r="A94" s="13" t="s">
        <v>188</v>
      </c>
      <c r="B94" s="13" t="s">
        <v>45</v>
      </c>
      <c r="C94" s="14" t="s">
        <v>44</v>
      </c>
      <c r="D94" s="15" t="s">
        <v>46</v>
      </c>
      <c r="E94" s="16">
        <v>64000</v>
      </c>
      <c r="F94" s="17">
        <v>64000</v>
      </c>
      <c r="G94" s="17">
        <v>0</v>
      </c>
      <c r="H94" s="17">
        <v>0</v>
      </c>
      <c r="I94" s="17">
        <v>0</v>
      </c>
      <c r="J94" s="16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6">
        <f t="shared" si="9"/>
        <v>64000</v>
      </c>
    </row>
    <row r="95" spans="1:16" s="18" customFormat="1" ht="38.25" x14ac:dyDescent="0.2">
      <c r="A95" s="13" t="s">
        <v>189</v>
      </c>
      <c r="B95" s="13" t="s">
        <v>48</v>
      </c>
      <c r="C95" s="14" t="s">
        <v>44</v>
      </c>
      <c r="D95" s="15" t="s">
        <v>49</v>
      </c>
      <c r="E95" s="16">
        <v>167864</v>
      </c>
      <c r="F95" s="17">
        <v>167864</v>
      </c>
      <c r="G95" s="17">
        <v>0</v>
      </c>
      <c r="H95" s="17">
        <v>0</v>
      </c>
      <c r="I95" s="17">
        <v>0</v>
      </c>
      <c r="J95" s="16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6">
        <f t="shared" si="9"/>
        <v>167864</v>
      </c>
    </row>
    <row r="96" spans="1:16" s="18" customFormat="1" ht="51" x14ac:dyDescent="0.2">
      <c r="A96" s="13" t="s">
        <v>190</v>
      </c>
      <c r="B96" s="13" t="s">
        <v>191</v>
      </c>
      <c r="C96" s="19"/>
      <c r="D96" s="15" t="s">
        <v>192</v>
      </c>
      <c r="E96" s="16">
        <v>24750</v>
      </c>
      <c r="F96" s="17">
        <v>24750</v>
      </c>
      <c r="G96" s="17">
        <v>14500</v>
      </c>
      <c r="H96" s="17">
        <v>0</v>
      </c>
      <c r="I96" s="17">
        <v>0</v>
      </c>
      <c r="J96" s="16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6">
        <f t="shared" ref="P96:P121" si="19">E96+J96</f>
        <v>24750</v>
      </c>
    </row>
    <row r="97" spans="1:16" s="18" customFormat="1" ht="51" x14ac:dyDescent="0.2">
      <c r="A97" s="13" t="s">
        <v>193</v>
      </c>
      <c r="B97" s="13" t="s">
        <v>194</v>
      </c>
      <c r="C97" s="14" t="s">
        <v>27</v>
      </c>
      <c r="D97" s="15" t="s">
        <v>195</v>
      </c>
      <c r="E97" s="16">
        <v>24750</v>
      </c>
      <c r="F97" s="17">
        <v>24750</v>
      </c>
      <c r="G97" s="17">
        <v>14500</v>
      </c>
      <c r="H97" s="17">
        <v>0</v>
      </c>
      <c r="I97" s="17">
        <v>0</v>
      </c>
      <c r="J97" s="16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6">
        <f t="shared" si="19"/>
        <v>24750</v>
      </c>
    </row>
    <row r="98" spans="1:16" s="18" customFormat="1" ht="25.5" x14ac:dyDescent="0.2">
      <c r="A98" s="13" t="s">
        <v>196</v>
      </c>
      <c r="B98" s="13" t="s">
        <v>197</v>
      </c>
      <c r="C98" s="19"/>
      <c r="D98" s="15" t="s">
        <v>198</v>
      </c>
      <c r="E98" s="16">
        <v>43380</v>
      </c>
      <c r="F98" s="17">
        <v>43380</v>
      </c>
      <c r="G98" s="17">
        <v>29000</v>
      </c>
      <c r="H98" s="17">
        <v>0</v>
      </c>
      <c r="I98" s="17">
        <v>0</v>
      </c>
      <c r="J98" s="16">
        <v>15000</v>
      </c>
      <c r="K98" s="17">
        <v>0</v>
      </c>
      <c r="L98" s="17">
        <v>0</v>
      </c>
      <c r="M98" s="17">
        <v>0</v>
      </c>
      <c r="N98" s="17">
        <v>15000</v>
      </c>
      <c r="O98" s="17">
        <v>15000</v>
      </c>
      <c r="P98" s="16">
        <f t="shared" si="19"/>
        <v>58380</v>
      </c>
    </row>
    <row r="99" spans="1:16" s="18" customFormat="1" ht="25.5" x14ac:dyDescent="0.2">
      <c r="A99" s="13" t="s">
        <v>199</v>
      </c>
      <c r="B99" s="13" t="s">
        <v>200</v>
      </c>
      <c r="C99" s="14" t="s">
        <v>31</v>
      </c>
      <c r="D99" s="15" t="s">
        <v>201</v>
      </c>
      <c r="E99" s="16">
        <v>43380</v>
      </c>
      <c r="F99" s="17">
        <v>43380</v>
      </c>
      <c r="G99" s="17">
        <v>29000</v>
      </c>
      <c r="H99" s="17">
        <v>0</v>
      </c>
      <c r="I99" s="17">
        <v>0</v>
      </c>
      <c r="J99" s="16">
        <v>15000</v>
      </c>
      <c r="K99" s="17">
        <v>0</v>
      </c>
      <c r="L99" s="17">
        <v>0</v>
      </c>
      <c r="M99" s="17">
        <v>0</v>
      </c>
      <c r="N99" s="17">
        <v>15000</v>
      </c>
      <c r="O99" s="17">
        <v>15000</v>
      </c>
      <c r="P99" s="16">
        <f t="shared" si="19"/>
        <v>58380</v>
      </c>
    </row>
    <row r="100" spans="1:16" s="18" customFormat="1" x14ac:dyDescent="0.2">
      <c r="A100" s="13" t="s">
        <v>202</v>
      </c>
      <c r="B100" s="13" t="s">
        <v>58</v>
      </c>
      <c r="C100" s="14" t="s">
        <v>31</v>
      </c>
      <c r="D100" s="15" t="s">
        <v>59</v>
      </c>
      <c r="E100" s="16">
        <v>0</v>
      </c>
      <c r="F100" s="17">
        <v>0</v>
      </c>
      <c r="G100" s="17">
        <v>0</v>
      </c>
      <c r="H100" s="17">
        <v>0</v>
      </c>
      <c r="I100" s="17">
        <v>0</v>
      </c>
      <c r="J100" s="16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6">
        <f t="shared" si="19"/>
        <v>0</v>
      </c>
    </row>
    <row r="101" spans="1:16" s="54" customFormat="1" ht="67.5" customHeight="1" x14ac:dyDescent="0.25">
      <c r="A101" s="24" t="s">
        <v>203</v>
      </c>
      <c r="B101" s="25"/>
      <c r="C101" s="26"/>
      <c r="D101" s="27" t="s">
        <v>204</v>
      </c>
      <c r="E101" s="28">
        <v>5420879.0800000001</v>
      </c>
      <c r="F101" s="29">
        <v>5420879.0800000001</v>
      </c>
      <c r="G101" s="29">
        <v>3639562</v>
      </c>
      <c r="H101" s="29">
        <v>439514</v>
      </c>
      <c r="I101" s="29">
        <v>0</v>
      </c>
      <c r="J101" s="28">
        <v>1006400</v>
      </c>
      <c r="K101" s="29">
        <v>127100</v>
      </c>
      <c r="L101" s="29">
        <v>67000</v>
      </c>
      <c r="M101" s="29">
        <v>0</v>
      </c>
      <c r="N101" s="29">
        <v>879300</v>
      </c>
      <c r="O101" s="29">
        <v>879300</v>
      </c>
      <c r="P101" s="28">
        <f t="shared" si="19"/>
        <v>6427279.0800000001</v>
      </c>
    </row>
    <row r="102" spans="1:16" ht="19.5" customHeight="1" x14ac:dyDescent="0.2">
      <c r="A102" s="20" t="s">
        <v>242</v>
      </c>
      <c r="B102" s="20">
        <v>100</v>
      </c>
      <c r="C102" s="21" t="s">
        <v>228</v>
      </c>
      <c r="D102" s="22" t="s">
        <v>229</v>
      </c>
      <c r="E102" s="5">
        <f>E103</f>
        <v>294300</v>
      </c>
      <c r="F102" s="5">
        <f t="shared" ref="F102:P102" si="20">F103</f>
        <v>294300</v>
      </c>
      <c r="G102" s="5">
        <f t="shared" si="20"/>
        <v>232000</v>
      </c>
      <c r="H102" s="5">
        <f t="shared" si="20"/>
        <v>0</v>
      </c>
      <c r="I102" s="5">
        <f t="shared" si="20"/>
        <v>0</v>
      </c>
      <c r="J102" s="5">
        <f t="shared" si="20"/>
        <v>0</v>
      </c>
      <c r="K102" s="5">
        <f t="shared" si="20"/>
        <v>0</v>
      </c>
      <c r="L102" s="5">
        <f t="shared" si="20"/>
        <v>0</v>
      </c>
      <c r="M102" s="5">
        <f t="shared" si="20"/>
        <v>0</v>
      </c>
      <c r="N102" s="5">
        <f t="shared" si="20"/>
        <v>0</v>
      </c>
      <c r="O102" s="5">
        <f t="shared" si="20"/>
        <v>0</v>
      </c>
      <c r="P102" s="5">
        <f t="shared" si="20"/>
        <v>294300</v>
      </c>
    </row>
    <row r="103" spans="1:16" s="18" customFormat="1" ht="25.5" x14ac:dyDescent="0.2">
      <c r="A103" s="13" t="s">
        <v>205</v>
      </c>
      <c r="B103" s="13" t="s">
        <v>135</v>
      </c>
      <c r="C103" s="14" t="s">
        <v>18</v>
      </c>
      <c r="D103" s="15" t="s">
        <v>156</v>
      </c>
      <c r="E103" s="16">
        <v>294300</v>
      </c>
      <c r="F103" s="17">
        <v>294300</v>
      </c>
      <c r="G103" s="17">
        <v>232000</v>
      </c>
      <c r="H103" s="17">
        <v>0</v>
      </c>
      <c r="I103" s="17">
        <v>0</v>
      </c>
      <c r="J103" s="16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6">
        <f t="shared" si="19"/>
        <v>294300</v>
      </c>
    </row>
    <row r="104" spans="1:16" ht="21" customHeight="1" x14ac:dyDescent="0.2">
      <c r="A104" s="20" t="s">
        <v>228</v>
      </c>
      <c r="B104" s="31">
        <v>4000</v>
      </c>
      <c r="C104" s="21" t="s">
        <v>228</v>
      </c>
      <c r="D104" s="22" t="s">
        <v>236</v>
      </c>
      <c r="E104" s="5">
        <f>E105+E106+E107+E108+E109</f>
        <v>5126579.08</v>
      </c>
      <c r="F104" s="5">
        <f t="shared" ref="F104:P104" si="21">F105+F106+F107+F108+F109</f>
        <v>5126579.08</v>
      </c>
      <c r="G104" s="5">
        <f t="shared" si="21"/>
        <v>3407562</v>
      </c>
      <c r="H104" s="5">
        <f t="shared" si="21"/>
        <v>439514</v>
      </c>
      <c r="I104" s="5">
        <f t="shared" si="21"/>
        <v>0</v>
      </c>
      <c r="J104" s="5">
        <f t="shared" si="21"/>
        <v>996100</v>
      </c>
      <c r="K104" s="5">
        <f t="shared" si="21"/>
        <v>127100</v>
      </c>
      <c r="L104" s="5">
        <f t="shared" si="21"/>
        <v>67000</v>
      </c>
      <c r="M104" s="5">
        <f t="shared" si="21"/>
        <v>0</v>
      </c>
      <c r="N104" s="5">
        <f t="shared" si="21"/>
        <v>869000</v>
      </c>
      <c r="O104" s="5">
        <f t="shared" si="21"/>
        <v>869000</v>
      </c>
      <c r="P104" s="5">
        <f t="shared" si="21"/>
        <v>6122679.0800000001</v>
      </c>
    </row>
    <row r="105" spans="1:16" s="18" customFormat="1" ht="25.5" x14ac:dyDescent="0.2">
      <c r="A105" s="13" t="s">
        <v>206</v>
      </c>
      <c r="B105" s="13" t="s">
        <v>62</v>
      </c>
      <c r="C105" s="14" t="s">
        <v>61</v>
      </c>
      <c r="D105" s="15" t="s">
        <v>63</v>
      </c>
      <c r="E105" s="16">
        <v>229328.08000000002</v>
      </c>
      <c r="F105" s="17">
        <v>229328.08000000002</v>
      </c>
      <c r="G105" s="17">
        <v>0</v>
      </c>
      <c r="H105" s="17">
        <v>0</v>
      </c>
      <c r="I105" s="17">
        <v>0</v>
      </c>
      <c r="J105" s="16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6">
        <f t="shared" si="19"/>
        <v>229328.08000000002</v>
      </c>
    </row>
    <row r="106" spans="1:16" s="18" customFormat="1" x14ac:dyDescent="0.2">
      <c r="A106" s="13" t="s">
        <v>207</v>
      </c>
      <c r="B106" s="13" t="s">
        <v>66</v>
      </c>
      <c r="C106" s="14" t="s">
        <v>65</v>
      </c>
      <c r="D106" s="15" t="s">
        <v>67</v>
      </c>
      <c r="E106" s="16">
        <v>42960</v>
      </c>
      <c r="F106" s="17">
        <v>42960</v>
      </c>
      <c r="G106" s="17">
        <v>37120</v>
      </c>
      <c r="H106" s="17">
        <v>0</v>
      </c>
      <c r="I106" s="17">
        <v>0</v>
      </c>
      <c r="J106" s="16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6">
        <f t="shared" si="19"/>
        <v>42960</v>
      </c>
    </row>
    <row r="107" spans="1:16" s="18" customFormat="1" ht="25.5" x14ac:dyDescent="0.2">
      <c r="A107" s="13" t="s">
        <v>208</v>
      </c>
      <c r="B107" s="13" t="s">
        <v>70</v>
      </c>
      <c r="C107" s="14" t="s">
        <v>69</v>
      </c>
      <c r="D107" s="15" t="s">
        <v>71</v>
      </c>
      <c r="E107" s="16">
        <v>2307742</v>
      </c>
      <c r="F107" s="17">
        <v>2307742</v>
      </c>
      <c r="G107" s="17">
        <v>1440109</v>
      </c>
      <c r="H107" s="17">
        <v>280739</v>
      </c>
      <c r="I107" s="17">
        <v>0</v>
      </c>
      <c r="J107" s="16">
        <v>876100</v>
      </c>
      <c r="K107" s="17">
        <v>7100</v>
      </c>
      <c r="L107" s="17">
        <v>0</v>
      </c>
      <c r="M107" s="17">
        <v>0</v>
      </c>
      <c r="N107" s="17">
        <v>869000</v>
      </c>
      <c r="O107" s="17">
        <v>869000</v>
      </c>
      <c r="P107" s="16">
        <f t="shared" si="19"/>
        <v>3183842</v>
      </c>
    </row>
    <row r="108" spans="1:16" s="18" customFormat="1" x14ac:dyDescent="0.2">
      <c r="A108" s="13" t="s">
        <v>209</v>
      </c>
      <c r="B108" s="13" t="s">
        <v>73</v>
      </c>
      <c r="C108" s="14" t="s">
        <v>30</v>
      </c>
      <c r="D108" s="15" t="s">
        <v>74</v>
      </c>
      <c r="E108" s="16">
        <v>2367850</v>
      </c>
      <c r="F108" s="17">
        <v>2367850</v>
      </c>
      <c r="G108" s="17">
        <v>1795000</v>
      </c>
      <c r="H108" s="17">
        <v>158775</v>
      </c>
      <c r="I108" s="17">
        <v>0</v>
      </c>
      <c r="J108" s="16">
        <v>120000</v>
      </c>
      <c r="K108" s="17">
        <v>120000</v>
      </c>
      <c r="L108" s="17">
        <v>67000</v>
      </c>
      <c r="M108" s="17">
        <v>0</v>
      </c>
      <c r="N108" s="17">
        <v>0</v>
      </c>
      <c r="O108" s="17">
        <v>0</v>
      </c>
      <c r="P108" s="16">
        <f t="shared" si="19"/>
        <v>2487850</v>
      </c>
    </row>
    <row r="109" spans="1:16" s="18" customFormat="1" x14ac:dyDescent="0.2">
      <c r="A109" s="13" t="s">
        <v>210</v>
      </c>
      <c r="B109" s="13" t="s">
        <v>77</v>
      </c>
      <c r="C109" s="14" t="s">
        <v>76</v>
      </c>
      <c r="D109" s="15" t="s">
        <v>78</v>
      </c>
      <c r="E109" s="16">
        <v>178699</v>
      </c>
      <c r="F109" s="17">
        <v>178699</v>
      </c>
      <c r="G109" s="17">
        <v>135333</v>
      </c>
      <c r="H109" s="17">
        <v>0</v>
      </c>
      <c r="I109" s="17">
        <v>0</v>
      </c>
      <c r="J109" s="16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6">
        <f t="shared" si="19"/>
        <v>178699</v>
      </c>
    </row>
    <row r="110" spans="1:16" ht="18.75" customHeight="1" x14ac:dyDescent="0.2">
      <c r="A110" s="20" t="s">
        <v>228</v>
      </c>
      <c r="B110" s="31">
        <v>6300</v>
      </c>
      <c r="C110" s="21" t="s">
        <v>228</v>
      </c>
      <c r="D110" s="22" t="s">
        <v>241</v>
      </c>
      <c r="E110" s="5">
        <f>E111</f>
        <v>0</v>
      </c>
      <c r="F110" s="5">
        <f t="shared" ref="F110:P110" si="22">F111</f>
        <v>0</v>
      </c>
      <c r="G110" s="5">
        <f t="shared" si="22"/>
        <v>0</v>
      </c>
      <c r="H110" s="5">
        <f t="shared" si="22"/>
        <v>0</v>
      </c>
      <c r="I110" s="5">
        <f t="shared" si="22"/>
        <v>0</v>
      </c>
      <c r="J110" s="5">
        <f t="shared" si="22"/>
        <v>10300</v>
      </c>
      <c r="K110" s="5">
        <f t="shared" si="22"/>
        <v>0</v>
      </c>
      <c r="L110" s="5">
        <f t="shared" si="22"/>
        <v>0</v>
      </c>
      <c r="M110" s="5">
        <f t="shared" si="22"/>
        <v>0</v>
      </c>
      <c r="N110" s="5">
        <f t="shared" si="22"/>
        <v>10300</v>
      </c>
      <c r="O110" s="5">
        <f t="shared" si="22"/>
        <v>10300</v>
      </c>
      <c r="P110" s="5">
        <f t="shared" si="22"/>
        <v>10300</v>
      </c>
    </row>
    <row r="111" spans="1:16" s="18" customFormat="1" x14ac:dyDescent="0.2">
      <c r="A111" s="13" t="s">
        <v>211</v>
      </c>
      <c r="B111" s="13" t="s">
        <v>102</v>
      </c>
      <c r="C111" s="14" t="s">
        <v>101</v>
      </c>
      <c r="D111" s="15" t="s">
        <v>103</v>
      </c>
      <c r="E111" s="16">
        <v>0</v>
      </c>
      <c r="F111" s="17">
        <v>0</v>
      </c>
      <c r="G111" s="17">
        <v>0</v>
      </c>
      <c r="H111" s="17">
        <v>0</v>
      </c>
      <c r="I111" s="17">
        <v>0</v>
      </c>
      <c r="J111" s="16">
        <v>10300</v>
      </c>
      <c r="K111" s="17">
        <v>0</v>
      </c>
      <c r="L111" s="17">
        <v>0</v>
      </c>
      <c r="M111" s="17">
        <v>0</v>
      </c>
      <c r="N111" s="17">
        <v>10300</v>
      </c>
      <c r="O111" s="17">
        <v>10300</v>
      </c>
      <c r="P111" s="16">
        <f t="shared" si="19"/>
        <v>10300</v>
      </c>
    </row>
    <row r="112" spans="1:16" s="54" customFormat="1" ht="57" customHeight="1" x14ac:dyDescent="0.25">
      <c r="A112" s="24" t="s">
        <v>212</v>
      </c>
      <c r="B112" s="25"/>
      <c r="C112" s="26"/>
      <c r="D112" s="27" t="s">
        <v>213</v>
      </c>
      <c r="E112" s="28">
        <f>E113+E115</f>
        <v>14914517</v>
      </c>
      <c r="F112" s="28">
        <f t="shared" ref="F112:N112" si="23">F113+F115</f>
        <v>13008317</v>
      </c>
      <c r="G112" s="28">
        <f t="shared" si="23"/>
        <v>360000</v>
      </c>
      <c r="H112" s="28">
        <f t="shared" si="23"/>
        <v>8700</v>
      </c>
      <c r="I112" s="28">
        <f t="shared" si="23"/>
        <v>1881200</v>
      </c>
      <c r="J112" s="28">
        <f t="shared" si="23"/>
        <v>27420</v>
      </c>
      <c r="K112" s="28">
        <f t="shared" si="23"/>
        <v>0</v>
      </c>
      <c r="L112" s="28">
        <f t="shared" si="23"/>
        <v>0</v>
      </c>
      <c r="M112" s="28">
        <f t="shared" si="23"/>
        <v>0</v>
      </c>
      <c r="N112" s="28">
        <f t="shared" si="23"/>
        <v>27420</v>
      </c>
      <c r="O112" s="28">
        <f>O113+O115</f>
        <v>27420</v>
      </c>
      <c r="P112" s="28">
        <f t="shared" si="19"/>
        <v>14941937</v>
      </c>
    </row>
    <row r="113" spans="1:16" x14ac:dyDescent="0.2">
      <c r="A113" s="20" t="s">
        <v>242</v>
      </c>
      <c r="B113" s="20">
        <v>100</v>
      </c>
      <c r="C113" s="21" t="s">
        <v>228</v>
      </c>
      <c r="D113" s="22" t="s">
        <v>229</v>
      </c>
      <c r="E113" s="5">
        <f>E114</f>
        <v>475000</v>
      </c>
      <c r="F113" s="5">
        <f t="shared" ref="F113:P113" si="24">F114</f>
        <v>475000</v>
      </c>
      <c r="G113" s="5">
        <f t="shared" si="24"/>
        <v>360000</v>
      </c>
      <c r="H113" s="5">
        <f t="shared" si="24"/>
        <v>8700</v>
      </c>
      <c r="I113" s="5">
        <f t="shared" si="24"/>
        <v>0</v>
      </c>
      <c r="J113" s="5">
        <f t="shared" si="24"/>
        <v>27420</v>
      </c>
      <c r="K113" s="5">
        <f t="shared" si="24"/>
        <v>0</v>
      </c>
      <c r="L113" s="5">
        <f t="shared" si="24"/>
        <v>0</v>
      </c>
      <c r="M113" s="5">
        <f t="shared" si="24"/>
        <v>0</v>
      </c>
      <c r="N113" s="5">
        <f t="shared" si="24"/>
        <v>27420</v>
      </c>
      <c r="O113" s="5">
        <f t="shared" si="24"/>
        <v>27420</v>
      </c>
      <c r="P113" s="5">
        <f t="shared" si="24"/>
        <v>502420</v>
      </c>
    </row>
    <row r="114" spans="1:16" s="18" customFormat="1" ht="25.5" x14ac:dyDescent="0.2">
      <c r="A114" s="13" t="s">
        <v>214</v>
      </c>
      <c r="B114" s="13" t="s">
        <v>135</v>
      </c>
      <c r="C114" s="14" t="s">
        <v>18</v>
      </c>
      <c r="D114" s="15" t="s">
        <v>156</v>
      </c>
      <c r="E114" s="16">
        <v>475000</v>
      </c>
      <c r="F114" s="17">
        <v>475000</v>
      </c>
      <c r="G114" s="17">
        <v>360000</v>
      </c>
      <c r="H114" s="17">
        <v>8700</v>
      </c>
      <c r="I114" s="17">
        <v>0</v>
      </c>
      <c r="J114" s="16">
        <v>27420</v>
      </c>
      <c r="K114" s="17">
        <v>0</v>
      </c>
      <c r="L114" s="17">
        <v>0</v>
      </c>
      <c r="M114" s="17">
        <v>0</v>
      </c>
      <c r="N114" s="17">
        <v>27420</v>
      </c>
      <c r="O114" s="17">
        <v>27420</v>
      </c>
      <c r="P114" s="16">
        <f t="shared" si="19"/>
        <v>502420</v>
      </c>
    </row>
    <row r="115" spans="1:16" s="54" customFormat="1" ht="45" x14ac:dyDescent="0.25">
      <c r="A115" s="24" t="s">
        <v>215</v>
      </c>
      <c r="B115" s="25"/>
      <c r="C115" s="26"/>
      <c r="D115" s="27" t="s">
        <v>216</v>
      </c>
      <c r="E115" s="28">
        <v>14439517</v>
      </c>
      <c r="F115" s="29">
        <v>12533317</v>
      </c>
      <c r="G115" s="29">
        <v>0</v>
      </c>
      <c r="H115" s="29">
        <v>0</v>
      </c>
      <c r="I115" s="29">
        <v>1881200</v>
      </c>
      <c r="J115" s="28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8">
        <f t="shared" si="19"/>
        <v>14439517</v>
      </c>
    </row>
    <row r="116" spans="1:16" s="18" customFormat="1" x14ac:dyDescent="0.2">
      <c r="A116" s="13" t="s">
        <v>217</v>
      </c>
      <c r="B116" s="13" t="s">
        <v>125</v>
      </c>
      <c r="C116" s="14" t="s">
        <v>124</v>
      </c>
      <c r="D116" s="15" t="s">
        <v>126</v>
      </c>
      <c r="E116" s="16">
        <v>25000</v>
      </c>
      <c r="F116" s="17">
        <v>0</v>
      </c>
      <c r="G116" s="17">
        <v>0</v>
      </c>
      <c r="H116" s="17">
        <v>0</v>
      </c>
      <c r="I116" s="17">
        <v>0</v>
      </c>
      <c r="J116" s="16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6">
        <f t="shared" si="19"/>
        <v>25000</v>
      </c>
    </row>
    <row r="117" spans="1:16" s="18" customFormat="1" ht="38.25" x14ac:dyDescent="0.2">
      <c r="A117" s="13" t="s">
        <v>218</v>
      </c>
      <c r="B117" s="13" t="s">
        <v>219</v>
      </c>
      <c r="C117" s="14" t="s">
        <v>135</v>
      </c>
      <c r="D117" s="15" t="s">
        <v>220</v>
      </c>
      <c r="E117" s="16">
        <v>20000</v>
      </c>
      <c r="F117" s="17">
        <v>10000</v>
      </c>
      <c r="G117" s="17">
        <v>0</v>
      </c>
      <c r="H117" s="17">
        <v>0</v>
      </c>
      <c r="I117" s="17">
        <v>10000</v>
      </c>
      <c r="J117" s="16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6">
        <f t="shared" si="19"/>
        <v>20000</v>
      </c>
    </row>
    <row r="118" spans="1:16" s="18" customFormat="1" ht="25.5" x14ac:dyDescent="0.2">
      <c r="A118" s="13" t="s">
        <v>221</v>
      </c>
      <c r="B118" s="13" t="s">
        <v>136</v>
      </c>
      <c r="C118" s="14" t="s">
        <v>135</v>
      </c>
      <c r="D118" s="15" t="s">
        <v>137</v>
      </c>
      <c r="E118" s="16">
        <v>8552050</v>
      </c>
      <c r="F118" s="17">
        <v>8552050</v>
      </c>
      <c r="G118" s="17">
        <v>0</v>
      </c>
      <c r="H118" s="17">
        <v>0</v>
      </c>
      <c r="I118" s="17">
        <v>0</v>
      </c>
      <c r="J118" s="16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6">
        <f t="shared" si="19"/>
        <v>8552050</v>
      </c>
    </row>
    <row r="119" spans="1:16" s="18" customFormat="1" ht="51" x14ac:dyDescent="0.2">
      <c r="A119" s="13" t="s">
        <v>222</v>
      </c>
      <c r="B119" s="13" t="s">
        <v>142</v>
      </c>
      <c r="C119" s="14" t="s">
        <v>135</v>
      </c>
      <c r="D119" s="15" t="s">
        <v>143</v>
      </c>
      <c r="E119" s="16">
        <v>101560</v>
      </c>
      <c r="F119" s="17">
        <v>101560</v>
      </c>
      <c r="G119" s="17">
        <v>0</v>
      </c>
      <c r="H119" s="17">
        <v>0</v>
      </c>
      <c r="I119" s="17">
        <v>0</v>
      </c>
      <c r="J119" s="16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6">
        <f t="shared" si="19"/>
        <v>101560</v>
      </c>
    </row>
    <row r="120" spans="1:16" s="18" customFormat="1" x14ac:dyDescent="0.2">
      <c r="A120" s="13" t="s">
        <v>223</v>
      </c>
      <c r="B120" s="13" t="s">
        <v>145</v>
      </c>
      <c r="C120" s="14" t="s">
        <v>135</v>
      </c>
      <c r="D120" s="15" t="s">
        <v>146</v>
      </c>
      <c r="E120" s="16">
        <v>5740907</v>
      </c>
      <c r="F120" s="17">
        <v>3869707</v>
      </c>
      <c r="G120" s="17">
        <v>0</v>
      </c>
      <c r="H120" s="17">
        <v>0</v>
      </c>
      <c r="I120" s="17">
        <v>1871200</v>
      </c>
      <c r="J120" s="16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6">
        <f t="shared" si="19"/>
        <v>5740907</v>
      </c>
    </row>
    <row r="121" spans="1:16" ht="39" customHeight="1" x14ac:dyDescent="0.2">
      <c r="A121" s="6"/>
      <c r="B121" s="7" t="s">
        <v>224</v>
      </c>
      <c r="C121" s="8"/>
      <c r="D121" s="9" t="s">
        <v>7</v>
      </c>
      <c r="E121" s="5">
        <v>108478476</v>
      </c>
      <c r="F121" s="5">
        <v>103250161</v>
      </c>
      <c r="G121" s="5">
        <v>50206444</v>
      </c>
      <c r="H121" s="5">
        <v>7549040</v>
      </c>
      <c r="I121" s="5">
        <v>5203315</v>
      </c>
      <c r="J121" s="5">
        <v>18577884</v>
      </c>
      <c r="K121" s="5">
        <v>1262769</v>
      </c>
      <c r="L121" s="5">
        <v>67000</v>
      </c>
      <c r="M121" s="5">
        <v>0</v>
      </c>
      <c r="N121" s="5">
        <v>17315115</v>
      </c>
      <c r="O121" s="5">
        <v>17304038</v>
      </c>
      <c r="P121" s="5">
        <f t="shared" si="19"/>
        <v>127056360</v>
      </c>
    </row>
    <row r="123" spans="1:16" s="58" customFormat="1" ht="15.75" x14ac:dyDescent="0.25">
      <c r="B123" s="59" t="s">
        <v>243</v>
      </c>
      <c r="C123" s="60"/>
      <c r="D123" s="60"/>
      <c r="E123" s="60"/>
      <c r="F123" s="60"/>
      <c r="G123" s="60"/>
      <c r="H123" s="60"/>
      <c r="I123" s="59"/>
      <c r="J123" s="60"/>
      <c r="K123" s="83" t="s">
        <v>246</v>
      </c>
      <c r="L123" s="83"/>
      <c r="M123" s="83"/>
    </row>
    <row r="124" spans="1:16" x14ac:dyDescent="0.2">
      <c r="B124" s="12"/>
      <c r="C124" s="12"/>
      <c r="D124" s="12"/>
      <c r="E124" s="12"/>
      <c r="F124" s="12"/>
      <c r="G124" s="12"/>
      <c r="H124" s="12"/>
      <c r="I124" s="12"/>
      <c r="J124" s="12"/>
    </row>
    <row r="126" spans="1:16" x14ac:dyDescent="0.2">
      <c r="A126" s="2"/>
    </row>
    <row r="127" spans="1:16" x14ac:dyDescent="0.2">
      <c r="A127" s="2"/>
    </row>
    <row r="128" spans="1:16" x14ac:dyDescent="0.2">
      <c r="A128" s="2"/>
    </row>
    <row r="129" spans="1:1" x14ac:dyDescent="0.2">
      <c r="A129" s="2"/>
    </row>
  </sheetData>
  <mergeCells count="23">
    <mergeCell ref="K123:M123"/>
    <mergeCell ref="N11:N13"/>
    <mergeCell ref="J11:J13"/>
    <mergeCell ref="K11:K13"/>
    <mergeCell ref="L11:M11"/>
    <mergeCell ref="L12:L13"/>
    <mergeCell ref="M12:M13"/>
    <mergeCell ref="A6:P6"/>
    <mergeCell ref="A7:P7"/>
    <mergeCell ref="A10:A13"/>
    <mergeCell ref="B10:B13"/>
    <mergeCell ref="C10:C13"/>
    <mergeCell ref="D10:D13"/>
    <mergeCell ref="E10:I10"/>
    <mergeCell ref="E11:E13"/>
    <mergeCell ref="F11:F13"/>
    <mergeCell ref="G11:H11"/>
    <mergeCell ref="O12:O13"/>
    <mergeCell ref="P10:P13"/>
    <mergeCell ref="G12:G13"/>
    <mergeCell ref="H12:H13"/>
    <mergeCell ref="I11:I13"/>
    <mergeCell ref="J10:O10"/>
  </mergeCells>
  <pageMargins left="0.19685039370078741" right="0.19685039370078741" top="1.1811023622047245" bottom="0.19685039370078741" header="0" footer="0"/>
  <pageSetup paperSize="9" scale="7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sekretar</cp:lastModifiedBy>
  <cp:lastPrinted>2017-11-22T08:47:38Z</cp:lastPrinted>
  <dcterms:created xsi:type="dcterms:W3CDTF">2017-11-18T11:22:38Z</dcterms:created>
  <dcterms:modified xsi:type="dcterms:W3CDTF">2017-11-22T08:47:41Z</dcterms:modified>
</cp:coreProperties>
</file>