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" i="1" l="1"/>
  <c r="E112" i="1"/>
  <c r="F112" i="1"/>
  <c r="C112" i="1"/>
  <c r="D95" i="1"/>
  <c r="E95" i="1"/>
  <c r="F95" i="1"/>
  <c r="C95" i="1"/>
  <c r="D92" i="1"/>
  <c r="E92" i="1"/>
  <c r="F92" i="1"/>
  <c r="C92" i="1"/>
  <c r="D108" i="1"/>
  <c r="E108" i="1"/>
  <c r="F108" i="1"/>
  <c r="C108" i="1"/>
  <c r="K109" i="1"/>
  <c r="L105" i="1"/>
  <c r="D97" i="1"/>
  <c r="E97" i="1"/>
  <c r="F97" i="1"/>
  <c r="C97" i="1"/>
  <c r="K104" i="1"/>
  <c r="K105" i="1"/>
  <c r="K102" i="1"/>
  <c r="L102" i="1"/>
  <c r="K103" i="1"/>
  <c r="D87" i="1"/>
  <c r="E87" i="1"/>
  <c r="F87" i="1"/>
  <c r="C87" i="1"/>
  <c r="L90" i="1"/>
  <c r="K90" i="1"/>
  <c r="D73" i="1"/>
  <c r="E73" i="1"/>
  <c r="F73" i="1"/>
  <c r="C73" i="1"/>
  <c r="L78" i="1"/>
  <c r="K78" i="1"/>
  <c r="D67" i="1"/>
  <c r="E67" i="1"/>
  <c r="F67" i="1"/>
  <c r="C67" i="1"/>
  <c r="L71" i="1"/>
  <c r="K71" i="1"/>
  <c r="D60" i="1"/>
  <c r="E60" i="1"/>
  <c r="F60" i="1"/>
  <c r="C60" i="1"/>
  <c r="D55" i="1"/>
  <c r="E55" i="1"/>
  <c r="F55" i="1"/>
  <c r="C55" i="1"/>
  <c r="K59" i="1"/>
  <c r="L59" i="1"/>
  <c r="I59" i="1"/>
  <c r="J59" i="1"/>
  <c r="D51" i="1"/>
  <c r="E51" i="1"/>
  <c r="F51" i="1"/>
  <c r="C51" i="1"/>
  <c r="G55" i="1"/>
  <c r="H55" i="1"/>
  <c r="D49" i="1"/>
  <c r="E49" i="1"/>
  <c r="F49" i="1"/>
  <c r="C49" i="1"/>
  <c r="D44" i="1"/>
  <c r="E44" i="1"/>
  <c r="F44" i="1"/>
  <c r="C44" i="1"/>
  <c r="D37" i="1"/>
  <c r="E37" i="1"/>
  <c r="F37" i="1"/>
  <c r="C37" i="1"/>
  <c r="K43" i="1"/>
  <c r="L43" i="1"/>
  <c r="I43" i="1"/>
  <c r="J43" i="1"/>
  <c r="D24" i="1"/>
  <c r="E24" i="1"/>
  <c r="F24" i="1"/>
  <c r="C24" i="1"/>
  <c r="K28" i="1"/>
  <c r="L28" i="1"/>
  <c r="I28" i="1"/>
  <c r="J28" i="1"/>
  <c r="I25" i="1"/>
  <c r="J25" i="1"/>
  <c r="D16" i="1"/>
  <c r="E16" i="1"/>
  <c r="F16" i="1"/>
  <c r="C16" i="1"/>
  <c r="K22" i="1"/>
  <c r="L22" i="1"/>
  <c r="I22" i="1"/>
  <c r="J22" i="1"/>
  <c r="D8" i="1"/>
  <c r="E8" i="1"/>
  <c r="F8" i="1"/>
  <c r="C8" i="1"/>
  <c r="K12" i="1"/>
  <c r="L12" i="1"/>
  <c r="E115" i="1" l="1"/>
  <c r="F115" i="1"/>
  <c r="F117" i="1" s="1"/>
  <c r="D115" i="1"/>
  <c r="D117" i="1" s="1"/>
  <c r="C115" i="1"/>
  <c r="C117" i="1" s="1"/>
  <c r="L116" i="1"/>
  <c r="K116" i="1"/>
  <c r="L110" i="1"/>
  <c r="K110" i="1"/>
  <c r="L108" i="1"/>
  <c r="K106" i="1"/>
  <c r="L106" i="1"/>
  <c r="L97" i="1"/>
  <c r="K107" i="1"/>
  <c r="L107" i="1"/>
  <c r="K100" i="1"/>
  <c r="L100" i="1"/>
  <c r="K101" i="1"/>
  <c r="L101" i="1"/>
  <c r="L98" i="1"/>
  <c r="K98" i="1"/>
  <c r="K91" i="1"/>
  <c r="K89" i="1"/>
  <c r="L88" i="1"/>
  <c r="K88" i="1"/>
  <c r="D82" i="1"/>
  <c r="E82" i="1"/>
  <c r="F82" i="1"/>
  <c r="L82" i="1" s="1"/>
  <c r="C82" i="1"/>
  <c r="L86" i="1"/>
  <c r="K86" i="1"/>
  <c r="L85" i="1"/>
  <c r="K85" i="1"/>
  <c r="K84" i="1"/>
  <c r="L73" i="1"/>
  <c r="K81" i="1"/>
  <c r="K77" i="1"/>
  <c r="L77" i="1"/>
  <c r="K76" i="1"/>
  <c r="K75" i="1"/>
  <c r="L117" i="1" l="1"/>
  <c r="K117" i="1"/>
  <c r="L115" i="1"/>
  <c r="K115" i="1"/>
  <c r="K87" i="1"/>
  <c r="K108" i="1"/>
  <c r="L87" i="1"/>
  <c r="K97" i="1"/>
  <c r="K82" i="1"/>
  <c r="K73" i="1"/>
  <c r="L74" i="1"/>
  <c r="K74" i="1"/>
  <c r="L72" i="1"/>
  <c r="K72" i="1"/>
  <c r="L70" i="1"/>
  <c r="K70" i="1"/>
  <c r="K69" i="1"/>
  <c r="L68" i="1"/>
  <c r="K68" i="1"/>
  <c r="E111" i="1" l="1"/>
  <c r="L67" i="1"/>
  <c r="K67" i="1"/>
  <c r="D65" i="1"/>
  <c r="D113" i="1" s="1"/>
  <c r="E65" i="1"/>
  <c r="F65" i="1"/>
  <c r="C65" i="1"/>
  <c r="L9" i="1"/>
  <c r="L10" i="1"/>
  <c r="L11" i="1"/>
  <c r="L13" i="1"/>
  <c r="L14" i="1"/>
  <c r="L15" i="1"/>
  <c r="L16" i="1"/>
  <c r="L17" i="1"/>
  <c r="L18" i="1"/>
  <c r="L19" i="1"/>
  <c r="L20" i="1"/>
  <c r="L21" i="1"/>
  <c r="L23" i="1"/>
  <c r="L24" i="1"/>
  <c r="L26" i="1"/>
  <c r="L27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60" i="1"/>
  <c r="L61" i="1"/>
  <c r="L62" i="1"/>
  <c r="L63" i="1"/>
  <c r="L8" i="1"/>
  <c r="K9" i="1"/>
  <c r="K10" i="1"/>
  <c r="K11" i="1"/>
  <c r="K13" i="1"/>
  <c r="K14" i="1"/>
  <c r="K15" i="1"/>
  <c r="K16" i="1"/>
  <c r="K17" i="1"/>
  <c r="K18" i="1"/>
  <c r="K19" i="1"/>
  <c r="K20" i="1"/>
  <c r="K21" i="1"/>
  <c r="K23" i="1"/>
  <c r="K24" i="1"/>
  <c r="K26" i="1"/>
  <c r="K27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8" i="1"/>
  <c r="I8" i="1"/>
  <c r="J8" i="1"/>
  <c r="I9" i="1"/>
  <c r="J9" i="1"/>
  <c r="I10" i="1"/>
  <c r="J10" i="1"/>
  <c r="I11" i="1"/>
  <c r="J11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3" i="1"/>
  <c r="J23" i="1"/>
  <c r="I24" i="1"/>
  <c r="J24" i="1"/>
  <c r="I26" i="1"/>
  <c r="J26" i="1"/>
  <c r="I27" i="1"/>
  <c r="J27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6" i="1"/>
  <c r="J56" i="1"/>
  <c r="I57" i="1"/>
  <c r="J57" i="1"/>
  <c r="I58" i="1"/>
  <c r="J58" i="1"/>
  <c r="I60" i="1"/>
  <c r="J60" i="1"/>
  <c r="I61" i="1"/>
  <c r="J61" i="1"/>
  <c r="I62" i="1"/>
  <c r="J62" i="1"/>
  <c r="I63" i="1"/>
  <c r="J63" i="1"/>
  <c r="I55" i="1" l="1"/>
  <c r="J55" i="1"/>
  <c r="E113" i="1"/>
  <c r="C113" i="1"/>
  <c r="L65" i="1"/>
  <c r="F113" i="1"/>
  <c r="K112" i="1"/>
  <c r="L112" i="1"/>
  <c r="K65" i="1"/>
  <c r="K113" i="1" l="1"/>
  <c r="L113" i="1"/>
</calcChain>
</file>

<file path=xl/sharedStrings.xml><?xml version="1.0" encoding="utf-8"?>
<sst xmlns="http://schemas.openxmlformats.org/spreadsheetml/2006/main" count="240" uniqueCount="178">
  <si>
    <t>грн.</t>
  </si>
  <si>
    <t>Код</t>
  </si>
  <si>
    <t>План на рік з урахуванням змін</t>
  </si>
  <si>
    <t>План на вказаний період з урахуванням змін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</si>
  <si>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</si>
  <si>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</si>
  <si>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</si>
  <si>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</si>
  <si>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</si>
  <si>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</si>
  <si>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</si>
  <si>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</si>
  <si>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</si>
  <si>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</si>
  <si>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</si>
  <si>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</si>
  <si>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</si>
  <si>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</si>
  <si>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1010160</t>
  </si>
  <si>
    <t>3710160</t>
  </si>
  <si>
    <t>1000</t>
  </si>
  <si>
    <t>Освіта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</si>
  <si>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</si>
  <si>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</si>
  <si>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</si>
  <si>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</si>
  <si>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</si>
  <si>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</si>
  <si>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</si>
  <si>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</si>
  <si>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</si>
  <si>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</si>
  <si>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</si>
  <si>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</si>
  <si>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3000</t>
  </si>
  <si>
    <t>Соціальний захист та соціальне забезпечення</t>
  </si>
  <si>
    <t>0113210</t>
  </si>
  <si>
    <t>Організація та проведення громадських робіт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</si>
  <si>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</si>
  <si>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</si>
  <si>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</si>
  <si>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</si>
  <si>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</si>
  <si>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</si>
  <si>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</si>
  <si>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</si>
  <si>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</si>
  <si>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</si>
  <si>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</si>
  <si>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</si>
  <si>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</si>
  <si>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</si>
  <si>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</si>
  <si>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</si>
  <si>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</si>
  <si>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</si>
  <si>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</si>
  <si>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</si>
  <si>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</si>
  <si>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</si>
  <si>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</si>
  <si>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</si>
  <si>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</si>
  <si>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</si>
  <si>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</si>
  <si>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</si>
  <si>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</si>
  <si>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</si>
  <si>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</si>
  <si>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</si>
  <si>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</si>
  <si>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</si>
  <si>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</si>
  <si>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</si>
  <si>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</si>
  <si>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</si>
  <si>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</si>
  <si>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</si>
  <si>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</si>
  <si>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</si>
  <si>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0116030</t>
  </si>
  <si>
    <t>Організація благоустрою населених пунктів</t>
  </si>
  <si>
    <t>7000</t>
  </si>
  <si>
    <t>Економічна діяльність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</si>
  <si>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</si>
  <si>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</si>
  <si>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</si>
  <si>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</si>
  <si>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</si>
  <si>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</si>
  <si>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</si>
  <si>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</si>
  <si>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</si>
  <si>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Заходи із запобігання та ліквідації надзвичайних ситуацій та наслідків стихійного лиха</t>
  </si>
  <si>
    <t>0118130</t>
  </si>
  <si>
    <t>Забезпечення діяльності місцевої пожежної охорони</t>
  </si>
  <si>
    <t>3718700</t>
  </si>
  <si>
    <t>Резервний фонд</t>
  </si>
  <si>
    <t>9000</t>
  </si>
  <si>
    <t>Міжбюджетні трансферти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</si>
  <si>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</si>
  <si>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</si>
  <si>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</si>
  <si>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Інші субвенції з місцевого бюджету</t>
  </si>
  <si>
    <t>Додаток 2</t>
  </si>
  <si>
    <t>Показники за класифікацією бюджету</t>
  </si>
  <si>
    <t>ЗАГАЛЬНИЙ ФОНД</t>
  </si>
  <si>
    <t>I. ВИДАТКИ</t>
  </si>
  <si>
    <t>Виконано за звітний період період</t>
  </si>
  <si>
    <t>Виконання плану на рік, %</t>
  </si>
  <si>
    <t xml:space="preserve">Виконання плану звітного періоду, % </t>
  </si>
  <si>
    <t>Всього видатків загального фонду</t>
  </si>
  <si>
    <t>СПЕЦІАЛЬНИЙ  ФОНД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</si>
  <si>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(бюджет розвитку)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</si>
  <si>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(власні надходження)</t>
  </si>
  <si>
    <t>Надання дошкільної освіти (бюджет розвитку)</t>
  </si>
  <si>
    <t>Надання дошкільної освіти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</si>
  <si>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</si>
  <si>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(бюджет розвитку)</t>
  </si>
  <si>
    <t>Надання позашкільної освіти позашкільними закладами освіти, заходи із позашкільної роботи з дітьми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</si>
  <si>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</si>
  <si>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(бюджет розвитку)</t>
  </si>
  <si>
    <t>Забезпечення діяльності бібліотек (бюджет розвитку)</t>
  </si>
  <si>
    <t>Забезпечення діяльності бібліотек (власні надходження)</t>
  </si>
  <si>
    <t>Будівництво об`єктів житлово-комунального господарства</t>
  </si>
  <si>
    <t>0117310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</si>
  <si>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</si>
  <si>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</si>
  <si>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0617362</t>
  </si>
  <si>
    <t>Виконання інвестиційних проектів в рамках формування інфраструктури об`єднаних територіальних громад</t>
  </si>
  <si>
    <t>Ліквідація іншого забруднення навколишнього природного середовища</t>
  </si>
  <si>
    <t>0118313</t>
  </si>
  <si>
    <t>Разом по спеціальному  фонду</t>
  </si>
  <si>
    <t>Всього видатків спеціального фонду</t>
  </si>
  <si>
    <t>ВСЬОГО ВИДАТКІВ</t>
  </si>
  <si>
    <t>II  КРЕДИТУВАННЯ</t>
  </si>
  <si>
    <t>Надання кредиту</t>
  </si>
  <si>
    <t>0118831</t>
  </si>
  <si>
    <t>ВСЬОГО КРЕДИТУВАННЯ</t>
  </si>
  <si>
    <t>ФІНАНСУВАННЯ ЗАГАЛЬНОГО ФОНДУ БЮДЖЕТУ</t>
  </si>
  <si>
    <t>Зміни обсягів бюджетних коштів</t>
  </si>
  <si>
    <t>На кінець періоду</t>
  </si>
  <si>
    <t>Кошти, що переаються із загального фонду бюджету до бюджету розвитку (спеціального фонду)</t>
  </si>
  <si>
    <t>Інші розрахунки</t>
  </si>
  <si>
    <t>На початок періоду</t>
  </si>
  <si>
    <t>ФІНАНСУВАННЯ СПЕЦІАЛЬНОГО ФОНДУ БЮДЖЕТУ</t>
  </si>
  <si>
    <t>Начальник фінансового управління</t>
  </si>
  <si>
    <t>Носівської міської ради</t>
  </si>
  <si>
    <t>В.І.Пазуха</t>
  </si>
  <si>
    <t>0610180</t>
  </si>
  <si>
    <t>0611162</t>
  </si>
  <si>
    <t>Інші програми та заходи у сфері освіти</t>
  </si>
  <si>
    <t>Заходи державної політики з питань дітей та їх соціального захисту</t>
  </si>
  <si>
    <t>Надання пільг окремим категоріям громадян з оплати послуг зв"язку</t>
  </si>
  <si>
    <t>0813032</t>
  </si>
  <si>
    <t>0113112</t>
  </si>
  <si>
    <t>3718230</t>
  </si>
  <si>
    <t>Інші заходи громадського порядку та безпеки</t>
  </si>
  <si>
    <t>Керівництво і управління у відповідній сфері у містах (місті Києві), селищах, селах, об`єднаних територіальних громадах (бюджет розвитку)</t>
  </si>
  <si>
    <t>Надання спеціальної освіти школами естетичного виховання (музичними, художніми, хореографічними, театральними, хоровими, мистецькими) (власні находження)</t>
  </si>
  <si>
    <t>Забезпечення діяльності палаців i будинків культури, клубів, центрів дозвілля та iнших клубних закладів (бюджет розвитку)</t>
  </si>
  <si>
    <t>Забезпечення діяльності палаців i будинків культури, клубів, центрів дозвілля та iнших клубних закладів (власні надходження)</t>
  </si>
  <si>
    <t>Фізична культура і спорт</t>
  </si>
  <si>
    <t>0117362</t>
  </si>
  <si>
    <t>0117367</t>
  </si>
  <si>
    <t xml:space="preserve">Виконання інвестиційних проектів в рамках реалізації заходів, спрямованих на розвиток системи охорони здоров"я у сільській місцевості 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</si>
  <si>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</si>
  <si>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</si>
  <si>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0617363</t>
  </si>
  <si>
    <t>0617325</t>
  </si>
  <si>
    <t>Будівництво споруд, установ та закладів фізичної культури і спорту</t>
  </si>
  <si>
    <t>0617321</t>
  </si>
  <si>
    <t>Будівництво освітніх установ та закладів</t>
  </si>
  <si>
    <t>Утримання та навчально-тренувальна робота комунальних дитячо-юнацьких спортивних шкіл (власні надходження)</t>
  </si>
  <si>
    <t>0116012</t>
  </si>
  <si>
    <t>Забезпечення діяльності з виробництва, транспортування, постачання теплової енергії</t>
  </si>
  <si>
    <t>Виконання міського бюджету за I півріччя 2018 року</t>
  </si>
  <si>
    <t>до рішення 41 сесії  міської ради від 17.08.2018 року "Про звіт про виконання міського бюджету за I півріччя 2018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</si>
</sst>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164" fontId="5" fillId="3" borderId="1" xfId="0" applyNumberFormat="1" applyFont="1" applyFill="1" applyBorder="1" applyAlignment="1">
      <alignment vertical="center" wrapText="1"/>
    </xf>
    <xf numFmtId="49" fontId="0" fillId="0" borderId="1" xfId="0" applyNumberFormat="1" applyBorder="1"/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49" fontId="4" fillId="5" borderId="1" xfId="0" applyNumberFormat="1" applyFont="1" applyFill="1" applyBorder="1"/>
    <xf numFmtId="0" fontId="4" fillId="5" borderId="1" xfId="0" applyFont="1" applyFill="1" applyBorder="1"/>
    <xf numFmtId="2" fontId="0" fillId="0" borderId="1" xfId="0" applyNumberFormat="1" applyBorder="1"/>
    <xf numFmtId="165" fontId="4" fillId="4" borderId="1" xfId="0" applyNumberFormat="1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0" fillId="4" borderId="1" xfId="0" applyNumberFormat="1" applyFill="1" applyBorder="1"/>
    <xf numFmtId="0" fontId="4" fillId="0" borderId="1" xfId="0" applyFont="1" applyBorder="1"/>
    <xf numFmtId="0" fontId="1" fillId="0" borderId="1" xfId="0" applyFont="1" applyBorder="1"/>
    <xf numFmtId="2" fontId="0" fillId="0" borderId="0" xfId="0" applyNumberFormat="1"/>
    <xf numFmtId="0" fontId="5" fillId="0" borderId="0" xfId="0" applyFont="1"/>
    <xf numFmtId="165" fontId="5" fillId="0" borderId="1" xfId="0" applyNumberFormat="1" applyFont="1" applyBorder="1" applyAlignment="1">
      <alignment vertical="center" wrapText="1"/>
    </xf>
    <xf numFmtId="165" fontId="0" fillId="4" borderId="1" xfId="0" applyNumberFormat="1" applyFill="1" applyBorder="1"/>
    <xf numFmtId="165" fontId="1" fillId="5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1" fillId="5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165" fontId="1" fillId="0" borderId="1" xfId="0" applyNumberFormat="1" applyFont="1" applyBorder="1"/>
    <xf numFmtId="0" fontId="5" fillId="3" borderId="1" xfId="0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vertical="center" wrapText="1"/>
    </xf>
    <xf numFmtId="49" fontId="5" fillId="0" borderId="1" xfId="0" quotePrefix="1" applyNumberFormat="1" applyFont="1" applyBorder="1" applyAlignment="1">
      <alignment horizontal="left" vertical="center" wrapText="1"/>
    </xf>
    <xf numFmtId="49" fontId="5" fillId="0" borderId="1" xfId="0" quotePrefix="1" applyNumberFormat="1" applyFont="1" applyBorder="1" applyAlignment="1">
      <alignment vertical="center" wrapText="1"/>
    </xf>
    <xf numFmtId="0" fontId="4" fillId="5" borderId="1" xfId="0" quotePrefix="1" applyFont="1" applyFill="1" applyBorder="1" applyAlignment="1">
      <alignment horizontal="left" vertical="center" wrapText="1"/>
    </xf>
    <xf numFmtId="0" fontId="1" fillId="5" borderId="1" xfId="0" applyFont="1" applyFill="1" applyBorder="1"/>
    <xf numFmtId="2" fontId="1" fillId="5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vertical="center"/>
    </xf>
    <xf numFmtId="165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49" fontId="5" fillId="3" borderId="1" xfId="0" quotePrefix="1" applyNumberFormat="1" applyFont="1" applyFill="1" applyBorder="1" applyAlignment="1">
      <alignment vertical="center" wrapText="1"/>
    </xf>
    <xf numFmtId="2" fontId="0" fillId="3" borderId="1" xfId="0" applyNumberFormat="1" applyFont="1" applyFill="1" applyBorder="1" applyAlignment="1">
      <alignment horizontal="right"/>
    </xf>
    <xf numFmtId="49" fontId="4" fillId="5" borderId="1" xfId="0" quotePrefix="1" applyNumberFormat="1" applyFont="1" applyFill="1" applyBorder="1" applyAlignment="1">
      <alignment vertical="center" wrapText="1"/>
    </xf>
    <xf numFmtId="165" fontId="0" fillId="0" borderId="0" xfId="0" applyNumberFormat="1"/>
    <xf numFmtId="0" fontId="0" fillId="0" borderId="0" xfId="0" applyAlignment="1"/>
    <xf numFmtId="0" fontId="3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1"/>
  <sheetViews>
    <sheetView tabSelected="1" workbookViewId="0">
      <selection activeCell="Q9" sqref="Q9"/>
    </sheetView>
  </sheetViews>
  <sheetFormatPr defaultRowHeight="12.75" x14ac:dyDescent="0.2"/>
  <cols>
    <col min="1" max="1" width="10.7109375" customWidth="1"/>
    <col min="2" max="2" width="50.7109375" customWidth="1"/>
    <col min="3" max="4" width="15.7109375" customWidth="1"/>
    <col min="5" max="5" width="15.7109375" hidden="1" customWidth="1"/>
    <col min="6" max="6" width="15.7109375" customWidth="1"/>
    <col min="7" max="10" width="15.7109375" hidden="1" customWidth="1"/>
    <col min="11" max="12" width="15.7109375" customWidth="1"/>
    <col min="13" max="13" width="10.42578125" bestFit="1" customWidth="1"/>
  </cols>
  <sheetData>
    <row r="1" spans="1:12" x14ac:dyDescent="0.2">
      <c r="K1" s="80" t="s">
        <v>104</v>
      </c>
      <c r="L1" s="80"/>
    </row>
    <row r="2" spans="1:12" ht="28.5" customHeight="1" x14ac:dyDescent="0.3">
      <c r="A2" s="3"/>
      <c r="B2" s="2"/>
      <c r="C2" s="2"/>
      <c r="D2" s="2"/>
      <c r="E2" s="2"/>
      <c r="F2" s="81" t="s">
        <v>177</v>
      </c>
      <c r="G2" s="81"/>
      <c r="H2" s="81"/>
      <c r="I2" s="81"/>
      <c r="J2" s="81"/>
      <c r="K2" s="81"/>
      <c r="L2" s="81"/>
    </row>
    <row r="3" spans="1:12" x14ac:dyDescent="0.2">
      <c r="A3" s="2"/>
      <c r="B3" s="2"/>
      <c r="C3" s="2"/>
      <c r="D3" s="2"/>
      <c r="E3" s="2"/>
      <c r="F3" s="81"/>
      <c r="G3" s="81"/>
      <c r="H3" s="81"/>
      <c r="I3" s="81"/>
      <c r="J3" s="81"/>
      <c r="K3" s="81"/>
      <c r="L3" s="81"/>
    </row>
    <row r="4" spans="1:12" ht="20.25" customHeight="1" x14ac:dyDescent="0.2">
      <c r="B4" s="82" t="s">
        <v>176</v>
      </c>
      <c r="C4" s="82"/>
      <c r="D4" s="82"/>
      <c r="E4" s="82"/>
      <c r="F4" s="82"/>
      <c r="J4" s="1" t="s">
        <v>0</v>
      </c>
    </row>
    <row r="5" spans="1:12" s="2" customFormat="1" ht="51" x14ac:dyDescent="0.2">
      <c r="A5" s="4" t="s">
        <v>1</v>
      </c>
      <c r="B5" s="4" t="s">
        <v>105</v>
      </c>
      <c r="C5" s="4" t="s">
        <v>2</v>
      </c>
      <c r="D5" s="4" t="s">
        <v>3</v>
      </c>
      <c r="E5" s="4" t="s">
        <v>4</v>
      </c>
      <c r="F5" s="4" t="s">
        <v>108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109</v>
      </c>
      <c r="L5" s="4" t="s">
        <v>110</v>
      </c>
    </row>
    <row r="6" spans="1:12" s="2" customFormat="1" ht="22.5" customHeight="1" x14ac:dyDescent="0.2">
      <c r="A6" s="5"/>
      <c r="B6" s="5" t="s">
        <v>107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19.5" customHeight="1" x14ac:dyDescent="0.2">
      <c r="A7" s="5"/>
      <c r="B7" s="5" t="s">
        <v>106</v>
      </c>
      <c r="C7" s="13"/>
      <c r="D7" s="5"/>
      <c r="E7" s="5"/>
      <c r="F7" s="5"/>
      <c r="G7" s="5"/>
      <c r="H7" s="5"/>
      <c r="I7" s="5"/>
      <c r="J7" s="5"/>
      <c r="K7" s="5"/>
      <c r="L7" s="5"/>
    </row>
    <row r="8" spans="1:12" ht="18" customHeight="1" x14ac:dyDescent="0.2">
      <c r="A8" s="6" t="s">
        <v>9</v>
      </c>
      <c r="B8" s="7" t="s">
        <v>10</v>
      </c>
      <c r="C8" s="8">
        <f>C9+C10+C11+C13+C14+C15+C12</f>
        <v>14019480</v>
      </c>
      <c r="D8" s="8">
        <f t="shared" ref="D8:F8" si="0">D9+D10+D11+D13+D14+D15+D12</f>
        <v>7051495</v>
      </c>
      <c r="E8" s="8">
        <f t="shared" si="0"/>
        <v>0</v>
      </c>
      <c r="F8" s="8">
        <f t="shared" si="0"/>
        <v>5673020.8800000008</v>
      </c>
      <c r="G8" s="8">
        <v>2097</v>
      </c>
      <c r="H8" s="8">
        <v>0</v>
      </c>
      <c r="I8" s="8" t="e">
        <f>D8-#REF!</f>
        <v>#REF!</v>
      </c>
      <c r="J8" s="8" t="e">
        <f>C8-#REF!</f>
        <v>#REF!</v>
      </c>
      <c r="K8" s="8">
        <f>(F8/C8)*100</f>
        <v>40.465273177036529</v>
      </c>
      <c r="L8" s="8">
        <f>(F8/D8)*100</f>
        <v>80.45132103192303</v>
      </c>
    </row>
    <row r="9" spans="1:12" ht="51" x14ac:dyDescent="0.2">
      <c r="A9" s="9" t="s">
        <v>11</v>
      </c>
      <c r="B9" s="10" t="s">
        <v>12</v>
      </c>
      <c r="C9" s="11">
        <v>10309800</v>
      </c>
      <c r="D9" s="11">
        <v>5355200</v>
      </c>
      <c r="E9" s="11">
        <v>0</v>
      </c>
      <c r="F9" s="57">
        <v>4403518.9800000004</v>
      </c>
      <c r="G9" s="11">
        <v>0.6</v>
      </c>
      <c r="H9" s="11">
        <v>0</v>
      </c>
      <c r="I9" s="11" t="e">
        <f>D9-#REF!</f>
        <v>#REF!</v>
      </c>
      <c r="J9" s="11" t="e">
        <f>C9-#REF!</f>
        <v>#REF!</v>
      </c>
      <c r="K9" s="22">
        <f t="shared" ref="K9:K67" si="1">(F9/C9)*100</f>
        <v>42.711972880172269</v>
      </c>
      <c r="L9" s="22">
        <f t="shared" ref="L9:L67" si="2">(F9/D9)*100</f>
        <v>82.228842620256955</v>
      </c>
    </row>
    <row r="10" spans="1:12" ht="15.75" customHeight="1" x14ac:dyDescent="0.2">
      <c r="A10" s="9" t="s">
        <v>13</v>
      </c>
      <c r="B10" s="10" t="s">
        <v>14</v>
      </c>
      <c r="C10" s="11">
        <v>775000</v>
      </c>
      <c r="D10" s="11">
        <v>274000</v>
      </c>
      <c r="E10" s="11">
        <v>0</v>
      </c>
      <c r="F10" s="57">
        <v>25604.27</v>
      </c>
      <c r="G10" s="11">
        <v>2096.4</v>
      </c>
      <c r="H10" s="11">
        <v>0</v>
      </c>
      <c r="I10" s="11" t="e">
        <f>D10-#REF!</f>
        <v>#REF!</v>
      </c>
      <c r="J10" s="11" t="e">
        <f>C10-#REF!</f>
        <v>#REF!</v>
      </c>
      <c r="K10" s="22">
        <f t="shared" si="1"/>
        <v>3.3037767741935489</v>
      </c>
      <c r="L10" s="22">
        <f t="shared" si="2"/>
        <v>9.3446240875912405</v>
      </c>
    </row>
    <row r="11" spans="1:12" ht="25.5" x14ac:dyDescent="0.2">
      <c r="A11" s="9" t="s">
        <v>15</v>
      </c>
      <c r="B11" s="10" t="s">
        <v>16</v>
      </c>
      <c r="C11" s="11">
        <v>718420</v>
      </c>
      <c r="D11" s="11">
        <v>378144</v>
      </c>
      <c r="E11" s="11">
        <v>0</v>
      </c>
      <c r="F11" s="57">
        <v>277870.83</v>
      </c>
      <c r="G11" s="11">
        <v>0</v>
      </c>
      <c r="H11" s="11">
        <v>0</v>
      </c>
      <c r="I11" s="11" t="e">
        <f>D11-#REF!</f>
        <v>#REF!</v>
      </c>
      <c r="J11" s="11" t="e">
        <f>C11-#REF!</f>
        <v>#REF!</v>
      </c>
      <c r="K11" s="22">
        <f t="shared" si="1"/>
        <v>38.678047660143093</v>
      </c>
      <c r="L11" s="22">
        <f t="shared" si="2"/>
        <v>73.482808136582889</v>
      </c>
    </row>
    <row r="12" spans="1:12" x14ac:dyDescent="0.2">
      <c r="A12" s="9" t="s">
        <v>149</v>
      </c>
      <c r="B12" s="10" t="s">
        <v>14</v>
      </c>
      <c r="C12" s="11">
        <v>16960</v>
      </c>
      <c r="D12" s="11">
        <v>16960</v>
      </c>
      <c r="E12" s="11"/>
      <c r="F12" s="57">
        <v>16959.36</v>
      </c>
      <c r="G12" s="11"/>
      <c r="H12" s="11"/>
      <c r="I12" s="11"/>
      <c r="J12" s="11"/>
      <c r="K12" s="22">
        <f t="shared" si="1"/>
        <v>99.996226415094341</v>
      </c>
      <c r="L12" s="22">
        <f t="shared" si="2"/>
        <v>99.996226415094341</v>
      </c>
    </row>
    <row r="13" spans="1:12" ht="25.5" x14ac:dyDescent="0.2">
      <c r="A13" s="9" t="s">
        <v>17</v>
      </c>
      <c r="B13" s="10" t="s">
        <v>16</v>
      </c>
      <c r="C13" s="11">
        <v>597000</v>
      </c>
      <c r="D13" s="11">
        <v>284660</v>
      </c>
      <c r="E13" s="11">
        <v>0</v>
      </c>
      <c r="F13" s="57">
        <v>221446.87</v>
      </c>
      <c r="G13" s="11">
        <v>0</v>
      </c>
      <c r="H13" s="11">
        <v>0</v>
      </c>
      <c r="I13" s="11" t="e">
        <f>D13-#REF!</f>
        <v>#REF!</v>
      </c>
      <c r="J13" s="11" t="e">
        <f>C13-#REF!</f>
        <v>#REF!</v>
      </c>
      <c r="K13" s="22">
        <f t="shared" si="1"/>
        <v>37.093278056951426</v>
      </c>
      <c r="L13" s="22">
        <f t="shared" si="2"/>
        <v>77.793462376168051</v>
      </c>
    </row>
    <row r="14" spans="1:12" ht="25.5" x14ac:dyDescent="0.2">
      <c r="A14" s="9" t="s">
        <v>18</v>
      </c>
      <c r="B14" s="10" t="s">
        <v>16</v>
      </c>
      <c r="C14" s="11">
        <v>504600</v>
      </c>
      <c r="D14" s="11">
        <v>246800</v>
      </c>
      <c r="E14" s="11">
        <v>0</v>
      </c>
      <c r="F14" s="57">
        <v>240531.74</v>
      </c>
      <c r="G14" s="11">
        <v>0</v>
      </c>
      <c r="H14" s="11">
        <v>0</v>
      </c>
      <c r="I14" s="11" t="e">
        <f>D14-#REF!</f>
        <v>#REF!</v>
      </c>
      <c r="J14" s="11" t="e">
        <f>C14-#REF!</f>
        <v>#REF!</v>
      </c>
      <c r="K14" s="22">
        <f t="shared" si="1"/>
        <v>47.6678042013476</v>
      </c>
      <c r="L14" s="22">
        <f t="shared" si="2"/>
        <v>97.46018638573743</v>
      </c>
    </row>
    <row r="15" spans="1:12" ht="25.5" x14ac:dyDescent="0.2">
      <c r="A15" s="9" t="s">
        <v>19</v>
      </c>
      <c r="B15" s="10" t="s">
        <v>16</v>
      </c>
      <c r="C15" s="11">
        <v>1097700</v>
      </c>
      <c r="D15" s="11">
        <v>495731</v>
      </c>
      <c r="E15" s="11">
        <v>0</v>
      </c>
      <c r="F15" s="57">
        <v>487088.83</v>
      </c>
      <c r="G15" s="11">
        <v>0</v>
      </c>
      <c r="H15" s="11">
        <v>0</v>
      </c>
      <c r="I15" s="11" t="e">
        <f>D15-#REF!</f>
        <v>#REF!</v>
      </c>
      <c r="J15" s="11" t="e">
        <f>C15-#REF!</f>
        <v>#REF!</v>
      </c>
      <c r="K15" s="22">
        <f t="shared" si="1"/>
        <v>44.373583857155872</v>
      </c>
      <c r="L15" s="22">
        <f t="shared" si="2"/>
        <v>98.256681547048714</v>
      </c>
    </row>
    <row r="16" spans="1:12" ht="21.75" customHeight="1" x14ac:dyDescent="0.2">
      <c r="A16" s="6" t="s">
        <v>20</v>
      </c>
      <c r="B16" s="7" t="s">
        <v>21</v>
      </c>
      <c r="C16" s="8">
        <f>C17+C18+C19+C20+C21+C22+C23</f>
        <v>67265729</v>
      </c>
      <c r="D16" s="8">
        <f t="shared" ref="D16:F16" si="3">D17+D18+D19+D20+D21+D22+D23</f>
        <v>43966582</v>
      </c>
      <c r="E16" s="8">
        <f t="shared" si="3"/>
        <v>0</v>
      </c>
      <c r="F16" s="8">
        <f t="shared" si="3"/>
        <v>41241870.839999996</v>
      </c>
      <c r="G16" s="8">
        <v>1953584.2600000002</v>
      </c>
      <c r="H16" s="8">
        <v>2216649.7000000002</v>
      </c>
      <c r="I16" s="8" t="e">
        <f>D16-#REF!</f>
        <v>#REF!</v>
      </c>
      <c r="J16" s="8" t="e">
        <f>C16-#REF!</f>
        <v>#REF!</v>
      </c>
      <c r="K16" s="8">
        <f t="shared" si="1"/>
        <v>61.31186185464518</v>
      </c>
      <c r="L16" s="8">
        <f t="shared" si="2"/>
        <v>93.802767838536994</v>
      </c>
    </row>
    <row r="17" spans="1:12" x14ac:dyDescent="0.2">
      <c r="A17" s="9" t="s">
        <v>22</v>
      </c>
      <c r="B17" s="10" t="s">
        <v>23</v>
      </c>
      <c r="C17" s="11">
        <v>8295230</v>
      </c>
      <c r="D17" s="11">
        <v>4406736</v>
      </c>
      <c r="E17" s="11">
        <v>0</v>
      </c>
      <c r="F17" s="57">
        <v>4014718.55</v>
      </c>
      <c r="G17" s="11">
        <v>60.09</v>
      </c>
      <c r="H17" s="11">
        <v>60.09</v>
      </c>
      <c r="I17" s="11" t="e">
        <f>D17-#REF!</f>
        <v>#REF!</v>
      </c>
      <c r="J17" s="11" t="e">
        <f>C17-#REF!</f>
        <v>#REF!</v>
      </c>
      <c r="K17" s="22">
        <f t="shared" si="1"/>
        <v>48.397917236773417</v>
      </c>
      <c r="L17" s="22">
        <f t="shared" si="2"/>
        <v>91.104131266315918</v>
      </c>
    </row>
    <row r="18" spans="1:12" ht="51" x14ac:dyDescent="0.2">
      <c r="A18" s="9" t="s">
        <v>24</v>
      </c>
      <c r="B18" s="10" t="s">
        <v>25</v>
      </c>
      <c r="C18" s="11">
        <v>50920341</v>
      </c>
      <c r="D18" s="11">
        <v>34163073</v>
      </c>
      <c r="E18" s="11">
        <v>0</v>
      </c>
      <c r="F18" s="57">
        <v>32238708.699999999</v>
      </c>
      <c r="G18" s="11">
        <v>1953410.87</v>
      </c>
      <c r="H18" s="11">
        <v>2216476.41</v>
      </c>
      <c r="I18" s="11" t="e">
        <f>D18-#REF!</f>
        <v>#REF!</v>
      </c>
      <c r="J18" s="11" t="e">
        <f>C18-#REF!</f>
        <v>#REF!</v>
      </c>
      <c r="K18" s="22">
        <f t="shared" si="1"/>
        <v>63.312044002219068</v>
      </c>
      <c r="L18" s="22">
        <f t="shared" si="2"/>
        <v>94.367121775022994</v>
      </c>
    </row>
    <row r="19" spans="1:12" ht="25.5" x14ac:dyDescent="0.2">
      <c r="A19" s="9" t="s">
        <v>26</v>
      </c>
      <c r="B19" s="10" t="s">
        <v>27</v>
      </c>
      <c r="C19" s="11">
        <v>2162538</v>
      </c>
      <c r="D19" s="11">
        <v>1395756</v>
      </c>
      <c r="E19" s="11">
        <v>0</v>
      </c>
      <c r="F19" s="57">
        <v>1382614.39</v>
      </c>
      <c r="G19" s="11">
        <v>113.2</v>
      </c>
      <c r="H19" s="11">
        <v>113.2</v>
      </c>
      <c r="I19" s="11" t="e">
        <f>D19-#REF!</f>
        <v>#REF!</v>
      </c>
      <c r="J19" s="11" t="e">
        <f>C19-#REF!</f>
        <v>#REF!</v>
      </c>
      <c r="K19" s="22">
        <f t="shared" si="1"/>
        <v>63.934802070530083</v>
      </c>
      <c r="L19" s="22">
        <f t="shared" si="2"/>
        <v>99.058459358225932</v>
      </c>
    </row>
    <row r="20" spans="1:12" x14ac:dyDescent="0.2">
      <c r="A20" s="9" t="s">
        <v>28</v>
      </c>
      <c r="B20" s="10" t="s">
        <v>29</v>
      </c>
      <c r="C20" s="11">
        <v>633200</v>
      </c>
      <c r="D20" s="11">
        <v>409250</v>
      </c>
      <c r="E20" s="11">
        <v>0</v>
      </c>
      <c r="F20" s="57">
        <v>368913.57</v>
      </c>
      <c r="G20" s="11">
        <v>0.1</v>
      </c>
      <c r="H20" s="11">
        <v>0</v>
      </c>
      <c r="I20" s="11" t="e">
        <f>D20-#REF!</f>
        <v>#REF!</v>
      </c>
      <c r="J20" s="11" t="e">
        <f>C20-#REF!</f>
        <v>#REF!</v>
      </c>
      <c r="K20" s="22">
        <f t="shared" si="1"/>
        <v>58.261776689829439</v>
      </c>
      <c r="L20" s="22">
        <f t="shared" si="2"/>
        <v>90.143816737935239</v>
      </c>
    </row>
    <row r="21" spans="1:12" x14ac:dyDescent="0.2">
      <c r="A21" s="9" t="s">
        <v>30</v>
      </c>
      <c r="B21" s="10" t="s">
        <v>31</v>
      </c>
      <c r="C21" s="11">
        <v>1990480</v>
      </c>
      <c r="D21" s="11">
        <v>1276988</v>
      </c>
      <c r="E21" s="11">
        <v>0</v>
      </c>
      <c r="F21" s="57">
        <v>1136248.5</v>
      </c>
      <c r="G21" s="11">
        <v>0</v>
      </c>
      <c r="H21" s="11">
        <v>0</v>
      </c>
      <c r="I21" s="11" t="e">
        <f>D21-#REF!</f>
        <v>#REF!</v>
      </c>
      <c r="J21" s="11" t="e">
        <f>C21-#REF!</f>
        <v>#REF!</v>
      </c>
      <c r="K21" s="22">
        <f t="shared" si="1"/>
        <v>57.084145532735818</v>
      </c>
      <c r="L21" s="22">
        <f t="shared" si="2"/>
        <v>88.978792283091153</v>
      </c>
    </row>
    <row r="22" spans="1:12" x14ac:dyDescent="0.2">
      <c r="A22" s="9" t="s">
        <v>150</v>
      </c>
      <c r="B22" s="10" t="s">
        <v>151</v>
      </c>
      <c r="C22" s="11">
        <v>69840</v>
      </c>
      <c r="D22" s="11">
        <v>65840</v>
      </c>
      <c r="E22" s="11"/>
      <c r="F22" s="57">
        <v>61795.8</v>
      </c>
      <c r="G22" s="11"/>
      <c r="H22" s="11"/>
      <c r="I22" s="11" t="e">
        <f>D22-#REF!</f>
        <v>#REF!</v>
      </c>
      <c r="J22" s="11" t="e">
        <f>C22-#REF!</f>
        <v>#REF!</v>
      </c>
      <c r="K22" s="22">
        <f t="shared" si="1"/>
        <v>88.481958762886606</v>
      </c>
      <c r="L22" s="22">
        <f t="shared" si="2"/>
        <v>93.857533414337794</v>
      </c>
    </row>
    <row r="23" spans="1:12" ht="38.25" x14ac:dyDescent="0.2">
      <c r="A23" s="9" t="s">
        <v>32</v>
      </c>
      <c r="B23" s="10" t="s">
        <v>33</v>
      </c>
      <c r="C23" s="11">
        <v>3194100</v>
      </c>
      <c r="D23" s="11">
        <v>2248939</v>
      </c>
      <c r="E23" s="11">
        <v>0</v>
      </c>
      <c r="F23" s="57">
        <v>2038871.33</v>
      </c>
      <c r="G23" s="11">
        <v>0</v>
      </c>
      <c r="H23" s="11">
        <v>0</v>
      </c>
      <c r="I23" s="11" t="e">
        <f>D23-#REF!</f>
        <v>#REF!</v>
      </c>
      <c r="J23" s="11" t="e">
        <f>C23-#REF!</f>
        <v>#REF!</v>
      </c>
      <c r="K23" s="22">
        <f t="shared" si="1"/>
        <v>63.832420087035466</v>
      </c>
      <c r="L23" s="22">
        <f t="shared" si="2"/>
        <v>90.65925443064485</v>
      </c>
    </row>
    <row r="24" spans="1:12" ht="19.5" customHeight="1" x14ac:dyDescent="0.2">
      <c r="A24" s="6" t="s">
        <v>34</v>
      </c>
      <c r="B24" s="7" t="s">
        <v>35</v>
      </c>
      <c r="C24" s="8">
        <f>C25+C26+C27+C28+C29+C30+C31+C32+C33+C34+C35+C36</f>
        <v>5145100</v>
      </c>
      <c r="D24" s="8">
        <f t="shared" ref="D24:F24" si="4">D25+D26+D27+D28+D29+D30+D31+D32+D33+D34+D35+D36</f>
        <v>3119460</v>
      </c>
      <c r="E24" s="8">
        <f t="shared" si="4"/>
        <v>0</v>
      </c>
      <c r="F24" s="8">
        <f t="shared" si="4"/>
        <v>2450340.77</v>
      </c>
      <c r="G24" s="12">
        <v>0</v>
      </c>
      <c r="H24" s="12">
        <v>0</v>
      </c>
      <c r="I24" s="12" t="e">
        <f>D24-#REF!</f>
        <v>#REF!</v>
      </c>
      <c r="J24" s="12" t="e">
        <f>C24-#REF!</f>
        <v>#REF!</v>
      </c>
      <c r="K24" s="8">
        <f t="shared" si="1"/>
        <v>47.624745291636707</v>
      </c>
      <c r="L24" s="8">
        <f t="shared" si="2"/>
        <v>78.550158360741932</v>
      </c>
    </row>
    <row r="25" spans="1:12" ht="22.5" customHeight="1" x14ac:dyDescent="0.2">
      <c r="A25" s="69" t="s">
        <v>155</v>
      </c>
      <c r="B25" s="66" t="s">
        <v>152</v>
      </c>
      <c r="C25" s="22">
        <v>16000</v>
      </c>
      <c r="D25" s="22">
        <v>13750</v>
      </c>
      <c r="E25" s="22"/>
      <c r="F25" s="67">
        <v>0</v>
      </c>
      <c r="G25" s="22"/>
      <c r="H25" s="22"/>
      <c r="I25" s="22" t="e">
        <f>D25-#REF!</f>
        <v>#REF!</v>
      </c>
      <c r="J25" s="22" t="e">
        <f>C25-#REF!</f>
        <v>#REF!</v>
      </c>
      <c r="K25" s="22"/>
      <c r="L25" s="22"/>
    </row>
    <row r="26" spans="1:12" ht="18" customHeight="1" x14ac:dyDescent="0.2">
      <c r="A26" s="9" t="s">
        <v>36</v>
      </c>
      <c r="B26" s="10" t="s">
        <v>37</v>
      </c>
      <c r="C26" s="11">
        <v>22000</v>
      </c>
      <c r="D26" s="11">
        <v>22000</v>
      </c>
      <c r="E26" s="11">
        <v>0</v>
      </c>
      <c r="F26" s="57">
        <v>5822.02</v>
      </c>
      <c r="G26" s="11">
        <v>0</v>
      </c>
      <c r="H26" s="11">
        <v>0</v>
      </c>
      <c r="I26" s="11" t="e">
        <f>D26-#REF!</f>
        <v>#REF!</v>
      </c>
      <c r="J26" s="11" t="e">
        <f>C26-#REF!</f>
        <v>#REF!</v>
      </c>
      <c r="K26" s="22">
        <f t="shared" si="1"/>
        <v>26.463727272727272</v>
      </c>
      <c r="L26" s="22">
        <f t="shared" si="2"/>
        <v>26.463727272727272</v>
      </c>
    </row>
    <row r="27" spans="1:12" ht="51" x14ac:dyDescent="0.2">
      <c r="A27" s="9" t="s">
        <v>38</v>
      </c>
      <c r="B27" s="10" t="s">
        <v>39</v>
      </c>
      <c r="C27" s="11">
        <v>100000</v>
      </c>
      <c r="D27" s="11">
        <v>100000</v>
      </c>
      <c r="E27" s="11">
        <v>0</v>
      </c>
      <c r="F27" s="57">
        <v>0</v>
      </c>
      <c r="G27" s="11">
        <v>0</v>
      </c>
      <c r="H27" s="11">
        <v>0</v>
      </c>
      <c r="I27" s="11" t="e">
        <f>D27-#REF!</f>
        <v>#REF!</v>
      </c>
      <c r="J27" s="11" t="e">
        <f>C27-#REF!</f>
        <v>#REF!</v>
      </c>
      <c r="K27" s="22">
        <f t="shared" si="1"/>
        <v>0</v>
      </c>
      <c r="L27" s="22">
        <f t="shared" si="2"/>
        <v>0</v>
      </c>
    </row>
    <row r="28" spans="1:12" ht="25.5" x14ac:dyDescent="0.2">
      <c r="A28" s="68" t="s">
        <v>154</v>
      </c>
      <c r="B28" s="10" t="s">
        <v>153</v>
      </c>
      <c r="C28" s="11">
        <v>85000</v>
      </c>
      <c r="D28" s="11">
        <v>85000</v>
      </c>
      <c r="E28" s="11"/>
      <c r="F28" s="57">
        <v>0</v>
      </c>
      <c r="G28" s="11"/>
      <c r="H28" s="11"/>
      <c r="I28" s="11" t="e">
        <f>D28-#REF!</f>
        <v>#REF!</v>
      </c>
      <c r="J28" s="11" t="e">
        <f>C28-#REF!</f>
        <v>#REF!</v>
      </c>
      <c r="K28" s="22">
        <f t="shared" si="1"/>
        <v>0</v>
      </c>
      <c r="L28" s="22">
        <f t="shared" si="2"/>
        <v>0</v>
      </c>
    </row>
    <row r="29" spans="1:12" ht="25.5" x14ac:dyDescent="0.2">
      <c r="A29" s="9" t="s">
        <v>40</v>
      </c>
      <c r="B29" s="10" t="s">
        <v>41</v>
      </c>
      <c r="C29" s="11">
        <v>330000</v>
      </c>
      <c r="D29" s="11">
        <v>330000</v>
      </c>
      <c r="E29" s="11">
        <v>0</v>
      </c>
      <c r="F29" s="57">
        <v>192158.28</v>
      </c>
      <c r="G29" s="11">
        <v>0</v>
      </c>
      <c r="H29" s="11">
        <v>0</v>
      </c>
      <c r="I29" s="11" t="e">
        <f>D29-#REF!</f>
        <v>#REF!</v>
      </c>
      <c r="J29" s="11" t="e">
        <f>C29-#REF!</f>
        <v>#REF!</v>
      </c>
      <c r="K29" s="22">
        <f t="shared" si="1"/>
        <v>58.229781818181813</v>
      </c>
      <c r="L29" s="22">
        <f t="shared" si="2"/>
        <v>58.229781818181813</v>
      </c>
    </row>
    <row r="30" spans="1:12" ht="25.5" x14ac:dyDescent="0.2">
      <c r="A30" s="9" t="s">
        <v>42</v>
      </c>
      <c r="B30" s="10" t="s">
        <v>43</v>
      </c>
      <c r="C30" s="11">
        <v>120000</v>
      </c>
      <c r="D30" s="11">
        <v>120000</v>
      </c>
      <c r="E30" s="11">
        <v>0</v>
      </c>
      <c r="F30" s="57">
        <v>50441.22</v>
      </c>
      <c r="G30" s="11">
        <v>0</v>
      </c>
      <c r="H30" s="11">
        <v>0</v>
      </c>
      <c r="I30" s="11" t="e">
        <f>D30-#REF!</f>
        <v>#REF!</v>
      </c>
      <c r="J30" s="11" t="e">
        <f>C30-#REF!</f>
        <v>#REF!</v>
      </c>
      <c r="K30" s="22">
        <f t="shared" si="1"/>
        <v>42.034350000000003</v>
      </c>
      <c r="L30" s="22">
        <f t="shared" si="2"/>
        <v>42.034350000000003</v>
      </c>
    </row>
    <row r="31" spans="1:12" ht="38.25" x14ac:dyDescent="0.2">
      <c r="A31" s="9" t="s">
        <v>44</v>
      </c>
      <c r="B31" s="10" t="s">
        <v>45</v>
      </c>
      <c r="C31" s="11">
        <v>3059300</v>
      </c>
      <c r="D31" s="11">
        <v>1628440</v>
      </c>
      <c r="E31" s="11">
        <v>0</v>
      </c>
      <c r="F31" s="57">
        <v>1535547.89</v>
      </c>
      <c r="G31" s="11">
        <v>0</v>
      </c>
      <c r="H31" s="11">
        <v>0</v>
      </c>
      <c r="I31" s="11" t="e">
        <f>D31-#REF!</f>
        <v>#REF!</v>
      </c>
      <c r="J31" s="11" t="e">
        <f>C31-#REF!</f>
        <v>#REF!</v>
      </c>
      <c r="K31" s="22">
        <f t="shared" si="1"/>
        <v>50.19278560455006</v>
      </c>
      <c r="L31" s="22">
        <f t="shared" si="2"/>
        <v>94.295638156763516</v>
      </c>
    </row>
    <row r="32" spans="1:12" ht="25.5" x14ac:dyDescent="0.2">
      <c r="A32" s="9" t="s">
        <v>46</v>
      </c>
      <c r="B32" s="10" t="s">
        <v>47</v>
      </c>
      <c r="C32" s="11">
        <v>617400</v>
      </c>
      <c r="D32" s="11">
        <v>330220</v>
      </c>
      <c r="E32" s="11">
        <v>0</v>
      </c>
      <c r="F32" s="57">
        <v>237802.2</v>
      </c>
      <c r="G32" s="11">
        <v>0</v>
      </c>
      <c r="H32" s="11">
        <v>0</v>
      </c>
      <c r="I32" s="11" t="e">
        <f>D32-#REF!</f>
        <v>#REF!</v>
      </c>
      <c r="J32" s="11" t="e">
        <f>C32-#REF!</f>
        <v>#REF!</v>
      </c>
      <c r="K32" s="22">
        <f t="shared" si="1"/>
        <v>38.516715257531587</v>
      </c>
      <c r="L32" s="22">
        <f t="shared" si="2"/>
        <v>72.013263884682942</v>
      </c>
    </row>
    <row r="33" spans="1:12" ht="51" x14ac:dyDescent="0.2">
      <c r="A33" s="9" t="s">
        <v>48</v>
      </c>
      <c r="B33" s="10" t="s">
        <v>49</v>
      </c>
      <c r="C33" s="11">
        <v>19000</v>
      </c>
      <c r="D33" s="11">
        <v>12400</v>
      </c>
      <c r="E33" s="11">
        <v>0</v>
      </c>
      <c r="F33" s="57">
        <v>12000.09</v>
      </c>
      <c r="G33" s="11">
        <v>0</v>
      </c>
      <c r="H33" s="11">
        <v>0</v>
      </c>
      <c r="I33" s="11" t="e">
        <f>D33-#REF!</f>
        <v>#REF!</v>
      </c>
      <c r="J33" s="11" t="e">
        <f>C33-#REF!</f>
        <v>#REF!</v>
      </c>
      <c r="K33" s="22">
        <f t="shared" si="1"/>
        <v>63.158368421052636</v>
      </c>
      <c r="L33" s="22">
        <f t="shared" si="2"/>
        <v>96.774919354838701</v>
      </c>
    </row>
    <row r="34" spans="1:12" ht="38.25" x14ac:dyDescent="0.2">
      <c r="A34" s="9" t="s">
        <v>50</v>
      </c>
      <c r="B34" s="10" t="s">
        <v>51</v>
      </c>
      <c r="C34" s="11">
        <v>50000</v>
      </c>
      <c r="D34" s="11">
        <v>29000</v>
      </c>
      <c r="E34" s="11">
        <v>0</v>
      </c>
      <c r="F34" s="57">
        <v>21426.2</v>
      </c>
      <c r="G34" s="11">
        <v>0</v>
      </c>
      <c r="H34" s="11">
        <v>0</v>
      </c>
      <c r="I34" s="11" t="e">
        <f>D34-#REF!</f>
        <v>#REF!</v>
      </c>
      <c r="J34" s="11" t="e">
        <f>C34-#REF!</f>
        <v>#REF!</v>
      </c>
      <c r="K34" s="22">
        <f t="shared" si="1"/>
        <v>42.852400000000003</v>
      </c>
      <c r="L34" s="22">
        <f t="shared" si="2"/>
        <v>73.883448275862079</v>
      </c>
    </row>
    <row r="35" spans="1:12" ht="29.25" customHeight="1" x14ac:dyDescent="0.2">
      <c r="A35" s="9" t="s">
        <v>52</v>
      </c>
      <c r="B35" s="10" t="s">
        <v>53</v>
      </c>
      <c r="C35" s="11">
        <v>356900</v>
      </c>
      <c r="D35" s="11">
        <v>199450</v>
      </c>
      <c r="E35" s="11">
        <v>0</v>
      </c>
      <c r="F35" s="57">
        <v>181817.87</v>
      </c>
      <c r="G35" s="11">
        <v>0</v>
      </c>
      <c r="H35" s="11">
        <v>0</v>
      </c>
      <c r="I35" s="11" t="e">
        <f>D35-#REF!</f>
        <v>#REF!</v>
      </c>
      <c r="J35" s="11" t="e">
        <f>C35-#REF!</f>
        <v>#REF!</v>
      </c>
      <c r="K35" s="22">
        <f t="shared" si="1"/>
        <v>50.943645278789575</v>
      </c>
      <c r="L35" s="22">
        <f t="shared" si="2"/>
        <v>91.159623965906249</v>
      </c>
    </row>
    <row r="36" spans="1:12" ht="29.25" customHeight="1" x14ac:dyDescent="0.2">
      <c r="A36" s="9" t="s">
        <v>54</v>
      </c>
      <c r="B36" s="10" t="s">
        <v>55</v>
      </c>
      <c r="C36" s="11">
        <v>369500</v>
      </c>
      <c r="D36" s="11">
        <v>249200</v>
      </c>
      <c r="E36" s="11">
        <v>0</v>
      </c>
      <c r="F36" s="57">
        <v>213325</v>
      </c>
      <c r="G36" s="11">
        <v>0</v>
      </c>
      <c r="H36" s="11">
        <v>0</v>
      </c>
      <c r="I36" s="11" t="e">
        <f>D36-#REF!</f>
        <v>#REF!</v>
      </c>
      <c r="J36" s="11" t="e">
        <f>C36-#REF!</f>
        <v>#REF!</v>
      </c>
      <c r="K36" s="22">
        <f t="shared" si="1"/>
        <v>57.733423545331533</v>
      </c>
      <c r="L36" s="22">
        <f t="shared" si="2"/>
        <v>85.603932584269657</v>
      </c>
    </row>
    <row r="37" spans="1:12" ht="23.25" customHeight="1" x14ac:dyDescent="0.2">
      <c r="A37" s="6" t="s">
        <v>56</v>
      </c>
      <c r="B37" s="7" t="s">
        <v>57</v>
      </c>
      <c r="C37" s="8">
        <f>C38+C39+C40+C41+C42+C43</f>
        <v>5027000</v>
      </c>
      <c r="D37" s="8">
        <f t="shared" ref="D37:F37" si="5">D38+D39+D40+D41+D42+D43</f>
        <v>2845854</v>
      </c>
      <c r="E37" s="8">
        <f t="shared" si="5"/>
        <v>0</v>
      </c>
      <c r="F37" s="8">
        <f t="shared" si="5"/>
        <v>2488252.38</v>
      </c>
      <c r="G37" s="12">
        <v>0</v>
      </c>
      <c r="H37" s="12">
        <v>0</v>
      </c>
      <c r="I37" s="12" t="e">
        <f>D37-#REF!</f>
        <v>#REF!</v>
      </c>
      <c r="J37" s="12" t="e">
        <f>C37-#REF!</f>
        <v>#REF!</v>
      </c>
      <c r="K37" s="8">
        <f t="shared" si="1"/>
        <v>49.49775969763278</v>
      </c>
      <c r="L37" s="8">
        <f t="shared" si="2"/>
        <v>87.434294942748295</v>
      </c>
    </row>
    <row r="38" spans="1:12" ht="19.5" customHeight="1" x14ac:dyDescent="0.2">
      <c r="A38" s="9" t="s">
        <v>58</v>
      </c>
      <c r="B38" s="10" t="s">
        <v>59</v>
      </c>
      <c r="C38" s="11">
        <v>1345000</v>
      </c>
      <c r="D38" s="11">
        <v>716712</v>
      </c>
      <c r="E38" s="11">
        <v>0</v>
      </c>
      <c r="F38" s="57">
        <v>654745.47</v>
      </c>
      <c r="G38" s="11">
        <v>0</v>
      </c>
      <c r="H38" s="11">
        <v>0</v>
      </c>
      <c r="I38" s="11" t="e">
        <f>D38-#REF!</f>
        <v>#REF!</v>
      </c>
      <c r="J38" s="11" t="e">
        <f>C38-#REF!</f>
        <v>#REF!</v>
      </c>
      <c r="K38" s="22">
        <f t="shared" si="1"/>
        <v>48.679960594795531</v>
      </c>
      <c r="L38" s="22">
        <f t="shared" si="2"/>
        <v>91.354054348190061</v>
      </c>
    </row>
    <row r="39" spans="1:12" ht="17.25" customHeight="1" x14ac:dyDescent="0.2">
      <c r="A39" s="9" t="s">
        <v>60</v>
      </c>
      <c r="B39" s="10" t="s">
        <v>61</v>
      </c>
      <c r="C39" s="11">
        <v>89000</v>
      </c>
      <c r="D39" s="11">
        <v>43080</v>
      </c>
      <c r="E39" s="11">
        <v>0</v>
      </c>
      <c r="F39" s="57">
        <v>38686.53</v>
      </c>
      <c r="G39" s="11">
        <v>0</v>
      </c>
      <c r="H39" s="11">
        <v>0</v>
      </c>
      <c r="I39" s="11" t="e">
        <f>D39-#REF!</f>
        <v>#REF!</v>
      </c>
      <c r="J39" s="11" t="e">
        <f>C39-#REF!</f>
        <v>#REF!</v>
      </c>
      <c r="K39" s="22">
        <f t="shared" si="1"/>
        <v>43.468011235955053</v>
      </c>
      <c r="L39" s="22">
        <f t="shared" si="2"/>
        <v>89.8016016713092</v>
      </c>
    </row>
    <row r="40" spans="1:12" ht="26.25" customHeight="1" x14ac:dyDescent="0.2">
      <c r="A40" s="9" t="s">
        <v>62</v>
      </c>
      <c r="B40" s="10" t="s">
        <v>63</v>
      </c>
      <c r="C40" s="11">
        <v>3128600</v>
      </c>
      <c r="D40" s="11">
        <v>1745742</v>
      </c>
      <c r="E40" s="11">
        <v>0</v>
      </c>
      <c r="F40" s="57">
        <v>1538555.54</v>
      </c>
      <c r="G40" s="11">
        <v>0</v>
      </c>
      <c r="H40" s="11">
        <v>0</v>
      </c>
      <c r="I40" s="11" t="e">
        <f>D40-#REF!</f>
        <v>#REF!</v>
      </c>
      <c r="J40" s="11" t="e">
        <f>C40-#REF!</f>
        <v>#REF!</v>
      </c>
      <c r="K40" s="22">
        <f t="shared" si="1"/>
        <v>49.177125231733044</v>
      </c>
      <c r="L40" s="22">
        <f t="shared" si="2"/>
        <v>88.131896924058651</v>
      </c>
    </row>
    <row r="41" spans="1:12" ht="25.5" x14ac:dyDescent="0.2">
      <c r="A41" s="9" t="s">
        <v>64</v>
      </c>
      <c r="B41" s="10" t="s">
        <v>65</v>
      </c>
      <c r="C41" s="11">
        <v>245400</v>
      </c>
      <c r="D41" s="11">
        <v>126320</v>
      </c>
      <c r="E41" s="11">
        <v>0</v>
      </c>
      <c r="F41" s="57">
        <v>93338.03</v>
      </c>
      <c r="G41" s="11">
        <v>0</v>
      </c>
      <c r="H41" s="11">
        <v>0</v>
      </c>
      <c r="I41" s="11" t="e">
        <f>D41-#REF!</f>
        <v>#REF!</v>
      </c>
      <c r="J41" s="11" t="e">
        <f>C41-#REF!</f>
        <v>#REF!</v>
      </c>
      <c r="K41" s="22">
        <f t="shared" si="1"/>
        <v>38.035057049714752</v>
      </c>
      <c r="L41" s="22">
        <f t="shared" si="2"/>
        <v>73.89014407853071</v>
      </c>
    </row>
    <row r="42" spans="1:12" ht="18" customHeight="1" x14ac:dyDescent="0.2">
      <c r="A42" s="9" t="s">
        <v>66</v>
      </c>
      <c r="B42" s="10" t="s">
        <v>67</v>
      </c>
      <c r="C42" s="11">
        <v>210000</v>
      </c>
      <c r="D42" s="11">
        <v>205000</v>
      </c>
      <c r="E42" s="11">
        <v>0</v>
      </c>
      <c r="F42" s="57">
        <v>155354.9</v>
      </c>
      <c r="G42" s="11">
        <v>0</v>
      </c>
      <c r="H42" s="11">
        <v>0</v>
      </c>
      <c r="I42" s="11" t="e">
        <f>D42-#REF!</f>
        <v>#REF!</v>
      </c>
      <c r="J42" s="11" t="e">
        <f>C42-#REF!</f>
        <v>#REF!</v>
      </c>
      <c r="K42" s="22">
        <f t="shared" si="1"/>
        <v>73.978523809523807</v>
      </c>
      <c r="L42" s="22">
        <f t="shared" si="2"/>
        <v>75.782878048780489</v>
      </c>
    </row>
    <row r="43" spans="1:12" ht="18" customHeight="1" x14ac:dyDescent="0.2">
      <c r="A43" s="9" t="s">
        <v>66</v>
      </c>
      <c r="B43" s="10" t="s">
        <v>67</v>
      </c>
      <c r="C43" s="11">
        <v>9000</v>
      </c>
      <c r="D43" s="11">
        <v>9000</v>
      </c>
      <c r="E43" s="11"/>
      <c r="F43" s="57">
        <v>7571.91</v>
      </c>
      <c r="G43" s="11"/>
      <c r="H43" s="11"/>
      <c r="I43" s="11" t="e">
        <f>D43-#REF!</f>
        <v>#REF!</v>
      </c>
      <c r="J43" s="11" t="e">
        <f>C43-#REF!</f>
        <v>#REF!</v>
      </c>
      <c r="K43" s="22">
        <f t="shared" si="1"/>
        <v>84.132333333333335</v>
      </c>
      <c r="L43" s="22">
        <f t="shared" si="2"/>
        <v>84.132333333333335</v>
      </c>
    </row>
    <row r="44" spans="1:12" ht="18.75" customHeight="1" x14ac:dyDescent="0.2">
      <c r="A44" s="6" t="s">
        <v>68</v>
      </c>
      <c r="B44" s="7" t="s">
        <v>69</v>
      </c>
      <c r="C44" s="8">
        <f>C45+C46+C47+C48</f>
        <v>1948260</v>
      </c>
      <c r="D44" s="8">
        <f t="shared" ref="D44:F44" si="6">D45+D46+D47+D48</f>
        <v>1095369</v>
      </c>
      <c r="E44" s="8">
        <f t="shared" si="6"/>
        <v>0</v>
      </c>
      <c r="F44" s="8">
        <f t="shared" si="6"/>
        <v>1015323.96</v>
      </c>
      <c r="G44" s="12">
        <v>0</v>
      </c>
      <c r="H44" s="12">
        <v>0</v>
      </c>
      <c r="I44" s="12" t="e">
        <f>D44-#REF!</f>
        <v>#REF!</v>
      </c>
      <c r="J44" s="12" t="e">
        <f>C44-#REF!</f>
        <v>#REF!</v>
      </c>
      <c r="K44" s="8">
        <f t="shared" si="1"/>
        <v>52.114397462351015</v>
      </c>
      <c r="L44" s="8">
        <f t="shared" si="2"/>
        <v>92.692413241565163</v>
      </c>
    </row>
    <row r="45" spans="1:12" ht="38.25" x14ac:dyDescent="0.2">
      <c r="A45" s="9" t="s">
        <v>70</v>
      </c>
      <c r="B45" s="10" t="s">
        <v>71</v>
      </c>
      <c r="C45" s="11">
        <v>53400</v>
      </c>
      <c r="D45" s="11">
        <v>35161</v>
      </c>
      <c r="E45" s="11">
        <v>0</v>
      </c>
      <c r="F45" s="57">
        <v>17908.599999999999</v>
      </c>
      <c r="G45" s="11">
        <v>0</v>
      </c>
      <c r="H45" s="11">
        <v>0</v>
      </c>
      <c r="I45" s="11" t="e">
        <f>D45-#REF!</f>
        <v>#REF!</v>
      </c>
      <c r="J45" s="11" t="e">
        <f>C45-#REF!</f>
        <v>#REF!</v>
      </c>
      <c r="K45" s="22">
        <f t="shared" si="1"/>
        <v>33.536704119850185</v>
      </c>
      <c r="L45" s="22">
        <f t="shared" si="2"/>
        <v>50.93313614516083</v>
      </c>
    </row>
    <row r="46" spans="1:12" ht="38.25" x14ac:dyDescent="0.2">
      <c r="A46" s="9" t="s">
        <v>72</v>
      </c>
      <c r="B46" s="10" t="s">
        <v>73</v>
      </c>
      <c r="C46" s="11">
        <v>12000</v>
      </c>
      <c r="D46" s="11">
        <v>7200</v>
      </c>
      <c r="E46" s="11">
        <v>0</v>
      </c>
      <c r="F46" s="57">
        <v>6882.31</v>
      </c>
      <c r="G46" s="11">
        <v>0</v>
      </c>
      <c r="H46" s="11">
        <v>0</v>
      </c>
      <c r="I46" s="11" t="e">
        <f>D46-#REF!</f>
        <v>#REF!</v>
      </c>
      <c r="J46" s="11" t="e">
        <f>C46-#REF!</f>
        <v>#REF!</v>
      </c>
      <c r="K46" s="22">
        <f t="shared" si="1"/>
        <v>57.352583333333342</v>
      </c>
      <c r="L46" s="22">
        <f t="shared" si="2"/>
        <v>95.58763888888889</v>
      </c>
    </row>
    <row r="47" spans="1:12" ht="25.5" x14ac:dyDescent="0.2">
      <c r="A47" s="9" t="s">
        <v>74</v>
      </c>
      <c r="B47" s="10" t="s">
        <v>75</v>
      </c>
      <c r="C47" s="11">
        <v>60000</v>
      </c>
      <c r="D47" s="11">
        <v>41148</v>
      </c>
      <c r="E47" s="11">
        <v>0</v>
      </c>
      <c r="F47" s="57">
        <v>15773.04</v>
      </c>
      <c r="G47" s="11">
        <v>0</v>
      </c>
      <c r="H47" s="11">
        <v>0</v>
      </c>
      <c r="I47" s="11" t="e">
        <f>D47-#REF!</f>
        <v>#REF!</v>
      </c>
      <c r="J47" s="11" t="e">
        <f>C47-#REF!</f>
        <v>#REF!</v>
      </c>
      <c r="K47" s="22">
        <f t="shared" si="1"/>
        <v>26.288399999999999</v>
      </c>
      <c r="L47" s="22">
        <f t="shared" si="2"/>
        <v>38.332458442694666</v>
      </c>
    </row>
    <row r="48" spans="1:12" ht="25.5" x14ac:dyDescent="0.2">
      <c r="A48" s="9" t="s">
        <v>76</v>
      </c>
      <c r="B48" s="10" t="s">
        <v>77</v>
      </c>
      <c r="C48" s="11">
        <v>1822860</v>
      </c>
      <c r="D48" s="11">
        <v>1011860</v>
      </c>
      <c r="E48" s="11">
        <v>0</v>
      </c>
      <c r="F48" s="57">
        <v>974760.01</v>
      </c>
      <c r="G48" s="11">
        <v>0</v>
      </c>
      <c r="H48" s="11">
        <v>0</v>
      </c>
      <c r="I48" s="11" t="e">
        <f>D48-#REF!</f>
        <v>#REF!</v>
      </c>
      <c r="J48" s="11" t="e">
        <f>C48-#REF!</f>
        <v>#REF!</v>
      </c>
      <c r="K48" s="22">
        <f t="shared" si="1"/>
        <v>53.474211404057357</v>
      </c>
      <c r="L48" s="22">
        <f t="shared" si="2"/>
        <v>96.333485857727354</v>
      </c>
    </row>
    <row r="49" spans="1:12" ht="17.25" customHeight="1" x14ac:dyDescent="0.2">
      <c r="A49" s="6" t="s">
        <v>78</v>
      </c>
      <c r="B49" s="7" t="s">
        <v>79</v>
      </c>
      <c r="C49" s="8">
        <f>C50</f>
        <v>4092000</v>
      </c>
      <c r="D49" s="8">
        <f t="shared" ref="D49:F49" si="7">D50</f>
        <v>2488579</v>
      </c>
      <c r="E49" s="8">
        <f t="shared" si="7"/>
        <v>0</v>
      </c>
      <c r="F49" s="8">
        <f t="shared" si="7"/>
        <v>2188948.98</v>
      </c>
      <c r="G49" s="12">
        <v>0</v>
      </c>
      <c r="H49" s="12">
        <v>0</v>
      </c>
      <c r="I49" s="12" t="e">
        <f>D49-#REF!</f>
        <v>#REF!</v>
      </c>
      <c r="J49" s="12" t="e">
        <f>C49-#REF!</f>
        <v>#REF!</v>
      </c>
      <c r="K49" s="8">
        <f t="shared" si="1"/>
        <v>53.493376832844575</v>
      </c>
      <c r="L49" s="8">
        <f t="shared" si="2"/>
        <v>87.959794726227287</v>
      </c>
    </row>
    <row r="50" spans="1:12" ht="21.75" customHeight="1" x14ac:dyDescent="0.2">
      <c r="A50" s="9" t="s">
        <v>80</v>
      </c>
      <c r="B50" s="10" t="s">
        <v>81</v>
      </c>
      <c r="C50" s="11">
        <v>4092000</v>
      </c>
      <c r="D50" s="11">
        <v>2488579</v>
      </c>
      <c r="E50" s="11">
        <v>0</v>
      </c>
      <c r="F50" s="57">
        <v>2188948.98</v>
      </c>
      <c r="G50" s="11">
        <v>0</v>
      </c>
      <c r="H50" s="11">
        <v>0</v>
      </c>
      <c r="I50" s="11" t="e">
        <f>D50-#REF!</f>
        <v>#REF!</v>
      </c>
      <c r="J50" s="11" t="e">
        <f>C50-#REF!</f>
        <v>#REF!</v>
      </c>
      <c r="K50" s="22">
        <f t="shared" si="1"/>
        <v>53.493376832844575</v>
      </c>
      <c r="L50" s="22">
        <f t="shared" si="2"/>
        <v>87.959794726227287</v>
      </c>
    </row>
    <row r="51" spans="1:12" ht="21.75" customHeight="1" x14ac:dyDescent="0.2">
      <c r="A51" s="6" t="s">
        <v>82</v>
      </c>
      <c r="B51" s="7" t="s">
        <v>83</v>
      </c>
      <c r="C51" s="8">
        <f>C52+C53+C54</f>
        <v>863023</v>
      </c>
      <c r="D51" s="8">
        <f t="shared" ref="D51:F51" si="8">D52+D53+D54</f>
        <v>833023</v>
      </c>
      <c r="E51" s="8">
        <f t="shared" si="8"/>
        <v>0</v>
      </c>
      <c r="F51" s="8">
        <f t="shared" si="8"/>
        <v>248602</v>
      </c>
      <c r="G51" s="12">
        <v>0</v>
      </c>
      <c r="H51" s="12">
        <v>0</v>
      </c>
      <c r="I51" s="12" t="e">
        <f>D51-#REF!</f>
        <v>#REF!</v>
      </c>
      <c r="J51" s="12" t="e">
        <f>C51-#REF!</f>
        <v>#REF!</v>
      </c>
      <c r="K51" s="8">
        <f t="shared" si="1"/>
        <v>28.80595302790308</v>
      </c>
      <c r="L51" s="8">
        <f t="shared" si="2"/>
        <v>29.843353664904811</v>
      </c>
    </row>
    <row r="52" spans="1:12" ht="18" customHeight="1" x14ac:dyDescent="0.2">
      <c r="A52" s="9" t="s">
        <v>84</v>
      </c>
      <c r="B52" s="10" t="s">
        <v>85</v>
      </c>
      <c r="C52" s="11">
        <v>110000</v>
      </c>
      <c r="D52" s="11">
        <v>110000</v>
      </c>
      <c r="E52" s="11">
        <v>0</v>
      </c>
      <c r="F52" s="57">
        <v>0</v>
      </c>
      <c r="G52" s="11">
        <v>0</v>
      </c>
      <c r="H52" s="11">
        <v>0</v>
      </c>
      <c r="I52" s="11" t="e">
        <f>D52-#REF!</f>
        <v>#REF!</v>
      </c>
      <c r="J52" s="11" t="e">
        <f>C52-#REF!</f>
        <v>#REF!</v>
      </c>
      <c r="K52" s="22">
        <f t="shared" si="1"/>
        <v>0</v>
      </c>
      <c r="L52" s="22">
        <f t="shared" si="2"/>
        <v>0</v>
      </c>
    </row>
    <row r="53" spans="1:12" ht="25.5" x14ac:dyDescent="0.2">
      <c r="A53" s="9" t="s">
        <v>86</v>
      </c>
      <c r="B53" s="10" t="s">
        <v>87</v>
      </c>
      <c r="C53" s="11">
        <v>673023</v>
      </c>
      <c r="D53" s="11">
        <v>673023</v>
      </c>
      <c r="E53" s="11">
        <v>0</v>
      </c>
      <c r="F53" s="57">
        <v>228300</v>
      </c>
      <c r="G53" s="11">
        <v>0</v>
      </c>
      <c r="H53" s="11">
        <v>0</v>
      </c>
      <c r="I53" s="11" t="e">
        <f>D53-#REF!</f>
        <v>#REF!</v>
      </c>
      <c r="J53" s="11" t="e">
        <f>C53-#REF!</f>
        <v>#REF!</v>
      </c>
      <c r="K53" s="22">
        <f t="shared" si="1"/>
        <v>33.921574745588188</v>
      </c>
      <c r="L53" s="22">
        <f t="shared" si="2"/>
        <v>33.921574745588188</v>
      </c>
    </row>
    <row r="54" spans="1:12" ht="26.25" customHeight="1" x14ac:dyDescent="0.2">
      <c r="A54" s="9" t="s">
        <v>88</v>
      </c>
      <c r="B54" s="10" t="s">
        <v>89</v>
      </c>
      <c r="C54" s="11">
        <v>80000</v>
      </c>
      <c r="D54" s="11">
        <v>50000</v>
      </c>
      <c r="E54" s="11">
        <v>0</v>
      </c>
      <c r="F54" s="57">
        <v>20302</v>
      </c>
      <c r="G54" s="11">
        <v>0</v>
      </c>
      <c r="H54" s="11">
        <v>0</v>
      </c>
      <c r="I54" s="11" t="e">
        <f>D54-#REF!</f>
        <v>#REF!</v>
      </c>
      <c r="J54" s="11" t="e">
        <f>C54-#REF!</f>
        <v>#REF!</v>
      </c>
      <c r="K54" s="22">
        <f t="shared" si="1"/>
        <v>25.377499999999998</v>
      </c>
      <c r="L54" s="22">
        <f t="shared" si="2"/>
        <v>40.603999999999999</v>
      </c>
    </row>
    <row r="55" spans="1:12" ht="21.75" customHeight="1" x14ac:dyDescent="0.2">
      <c r="A55" s="6" t="s">
        <v>90</v>
      </c>
      <c r="B55" s="7" t="s">
        <v>91</v>
      </c>
      <c r="C55" s="8">
        <f>C56+C57+C58+C59</f>
        <v>838000</v>
      </c>
      <c r="D55" s="8">
        <f t="shared" ref="D55:F55" si="9">D56+D57+D58+D59</f>
        <v>581300</v>
      </c>
      <c r="E55" s="8">
        <f t="shared" si="9"/>
        <v>0</v>
      </c>
      <c r="F55" s="8">
        <f t="shared" si="9"/>
        <v>94615.89</v>
      </c>
      <c r="G55" s="8">
        <f t="shared" ref="G55:J55" si="10">G56+G57+G58</f>
        <v>0</v>
      </c>
      <c r="H55" s="8">
        <f t="shared" si="10"/>
        <v>0</v>
      </c>
      <c r="I55" s="8" t="e">
        <f t="shared" si="10"/>
        <v>#REF!</v>
      </c>
      <c r="J55" s="8" t="e">
        <f t="shared" si="10"/>
        <v>#REF!</v>
      </c>
      <c r="K55" s="8">
        <f t="shared" si="1"/>
        <v>11.290678997613366</v>
      </c>
      <c r="L55" s="8">
        <f t="shared" si="2"/>
        <v>16.27660244280062</v>
      </c>
    </row>
    <row r="56" spans="1:12" ht="29.25" customHeight="1" x14ac:dyDescent="0.2">
      <c r="A56" s="9" t="s">
        <v>92</v>
      </c>
      <c r="B56" s="10" t="s">
        <v>93</v>
      </c>
      <c r="C56" s="11">
        <v>5000</v>
      </c>
      <c r="D56" s="11">
        <v>5000</v>
      </c>
      <c r="E56" s="11">
        <v>0</v>
      </c>
      <c r="F56" s="57">
        <v>0</v>
      </c>
      <c r="G56" s="11">
        <v>0</v>
      </c>
      <c r="H56" s="11">
        <v>0</v>
      </c>
      <c r="I56" s="11" t="e">
        <f>D56-#REF!</f>
        <v>#REF!</v>
      </c>
      <c r="J56" s="11" t="e">
        <f>C56-#REF!</f>
        <v>#REF!</v>
      </c>
      <c r="K56" s="22">
        <f t="shared" si="1"/>
        <v>0</v>
      </c>
      <c r="L56" s="22">
        <f t="shared" si="2"/>
        <v>0</v>
      </c>
    </row>
    <row r="57" spans="1:12" ht="21" customHeight="1" x14ac:dyDescent="0.2">
      <c r="A57" s="9" t="s">
        <v>94</v>
      </c>
      <c r="B57" s="10" t="s">
        <v>95</v>
      </c>
      <c r="C57" s="11">
        <v>500000</v>
      </c>
      <c r="D57" s="11">
        <v>243300</v>
      </c>
      <c r="E57" s="11">
        <v>0</v>
      </c>
      <c r="F57" s="57">
        <v>94615.89</v>
      </c>
      <c r="G57" s="11">
        <v>0</v>
      </c>
      <c r="H57" s="11">
        <v>0</v>
      </c>
      <c r="I57" s="11" t="e">
        <f>D57-#REF!</f>
        <v>#REF!</v>
      </c>
      <c r="J57" s="11" t="e">
        <f>C57-#REF!</f>
        <v>#REF!</v>
      </c>
      <c r="K57" s="22">
        <f t="shared" si="1"/>
        <v>18.923178</v>
      </c>
      <c r="L57" s="22">
        <f t="shared" si="2"/>
        <v>38.888569667077682</v>
      </c>
    </row>
    <row r="58" spans="1:12" ht="19.5" customHeight="1" x14ac:dyDescent="0.2">
      <c r="A58" s="9" t="s">
        <v>96</v>
      </c>
      <c r="B58" s="10" t="s">
        <v>97</v>
      </c>
      <c r="C58" s="11">
        <v>218000</v>
      </c>
      <c r="D58" s="11">
        <v>218000</v>
      </c>
      <c r="E58" s="11">
        <v>0</v>
      </c>
      <c r="F58" s="57">
        <v>0</v>
      </c>
      <c r="G58" s="11">
        <v>0</v>
      </c>
      <c r="H58" s="11">
        <v>0</v>
      </c>
      <c r="I58" s="11" t="e">
        <f>D58-#REF!</f>
        <v>#REF!</v>
      </c>
      <c r="J58" s="11" t="e">
        <f>C58-#REF!</f>
        <v>#REF!</v>
      </c>
      <c r="K58" s="22">
        <f t="shared" si="1"/>
        <v>0</v>
      </c>
      <c r="L58" s="22">
        <f t="shared" si="2"/>
        <v>0</v>
      </c>
    </row>
    <row r="59" spans="1:12" ht="19.5" customHeight="1" x14ac:dyDescent="0.2">
      <c r="A59" s="9" t="s">
        <v>156</v>
      </c>
      <c r="B59" s="10" t="s">
        <v>157</v>
      </c>
      <c r="C59" s="11">
        <v>115000</v>
      </c>
      <c r="D59" s="11">
        <v>115000</v>
      </c>
      <c r="E59" s="11"/>
      <c r="F59" s="57">
        <v>0</v>
      </c>
      <c r="G59" s="11"/>
      <c r="H59" s="11"/>
      <c r="I59" s="11" t="e">
        <f>D59-#REF!</f>
        <v>#REF!</v>
      </c>
      <c r="J59" s="11" t="e">
        <f>C59-#REF!</f>
        <v>#REF!</v>
      </c>
      <c r="K59" s="22">
        <f t="shared" si="1"/>
        <v>0</v>
      </c>
      <c r="L59" s="22">
        <f t="shared" si="2"/>
        <v>0</v>
      </c>
    </row>
    <row r="60" spans="1:12" ht="17.25" customHeight="1" x14ac:dyDescent="0.2">
      <c r="A60" s="6" t="s">
        <v>98</v>
      </c>
      <c r="B60" s="7" t="s">
        <v>99</v>
      </c>
      <c r="C60" s="8">
        <f>C61+C62</f>
        <v>19588342</v>
      </c>
      <c r="D60" s="8">
        <f t="shared" ref="D60:F60" si="11">D61+D62</f>
        <v>12919202</v>
      </c>
      <c r="E60" s="8">
        <f t="shared" si="11"/>
        <v>0</v>
      </c>
      <c r="F60" s="8">
        <f t="shared" si="11"/>
        <v>11737202</v>
      </c>
      <c r="G60" s="12">
        <v>0</v>
      </c>
      <c r="H60" s="12">
        <v>0</v>
      </c>
      <c r="I60" s="12" t="e">
        <f>D60-#REF!</f>
        <v>#REF!</v>
      </c>
      <c r="J60" s="12" t="e">
        <f>C60-#REF!</f>
        <v>#REF!</v>
      </c>
      <c r="K60" s="8">
        <f t="shared" si="1"/>
        <v>59.919323442484306</v>
      </c>
      <c r="L60" s="8">
        <f t="shared" si="2"/>
        <v>90.850828092942578</v>
      </c>
    </row>
    <row r="61" spans="1:12" ht="38.25" x14ac:dyDescent="0.2">
      <c r="A61" s="9" t="s">
        <v>100</v>
      </c>
      <c r="B61" s="10" t="s">
        <v>101</v>
      </c>
      <c r="C61" s="11">
        <v>15249500</v>
      </c>
      <c r="D61" s="11">
        <v>9003200</v>
      </c>
      <c r="E61" s="11">
        <v>0</v>
      </c>
      <c r="F61" s="57">
        <v>9003200</v>
      </c>
      <c r="G61" s="11">
        <v>0</v>
      </c>
      <c r="H61" s="11">
        <v>0</v>
      </c>
      <c r="I61" s="11" t="e">
        <f>D61-#REF!</f>
        <v>#REF!</v>
      </c>
      <c r="J61" s="11" t="e">
        <f>C61-#REF!</f>
        <v>#REF!</v>
      </c>
      <c r="K61" s="22">
        <f t="shared" si="1"/>
        <v>59.039312764352928</v>
      </c>
      <c r="L61" s="22">
        <f t="shared" si="2"/>
        <v>100</v>
      </c>
    </row>
    <row r="62" spans="1:12" ht="18" customHeight="1" x14ac:dyDescent="0.2">
      <c r="A62" s="9" t="s">
        <v>102</v>
      </c>
      <c r="B62" s="10" t="s">
        <v>103</v>
      </c>
      <c r="C62" s="11">
        <v>4338842</v>
      </c>
      <c r="D62" s="11">
        <v>3916002</v>
      </c>
      <c r="E62" s="11">
        <v>0</v>
      </c>
      <c r="F62" s="57">
        <v>2734002</v>
      </c>
      <c r="G62" s="11">
        <v>0</v>
      </c>
      <c r="H62" s="11">
        <v>0</v>
      </c>
      <c r="I62" s="11" t="e">
        <f>D62-#REF!</f>
        <v>#REF!</v>
      </c>
      <c r="J62" s="11" t="e">
        <f>C62-#REF!</f>
        <v>#REF!</v>
      </c>
      <c r="K62" s="22">
        <f t="shared" si="1"/>
        <v>63.012250734182075</v>
      </c>
      <c r="L62" s="22">
        <f t="shared" si="2"/>
        <v>69.816154332914024</v>
      </c>
    </row>
    <row r="63" spans="1:12" ht="27" hidden="1" customHeight="1" x14ac:dyDescent="0.2">
      <c r="A63" s="9"/>
      <c r="B63" s="10"/>
      <c r="C63" s="11"/>
      <c r="D63" s="11"/>
      <c r="E63" s="11">
        <v>0</v>
      </c>
      <c r="F63" s="57"/>
      <c r="G63" s="11">
        <v>0</v>
      </c>
      <c r="H63" s="11">
        <v>0</v>
      </c>
      <c r="I63" s="11" t="e">
        <f>D63-#REF!</f>
        <v>#REF!</v>
      </c>
      <c r="J63" s="11" t="e">
        <f>C63-#REF!</f>
        <v>#REF!</v>
      </c>
      <c r="K63" s="22" t="e">
        <f t="shared" si="1"/>
        <v>#DIV/0!</v>
      </c>
      <c r="L63" s="22" t="e">
        <f t="shared" si="2"/>
        <v>#DIV/0!</v>
      </c>
    </row>
    <row r="64" spans="1:12" ht="20.25" hidden="1" customHeight="1" x14ac:dyDescent="0.2">
      <c r="A64" s="14"/>
      <c r="B64" s="16"/>
      <c r="C64" s="31"/>
      <c r="D64" s="31"/>
      <c r="E64" s="31"/>
      <c r="F64" s="31"/>
      <c r="G64" s="15"/>
      <c r="H64" s="15"/>
      <c r="I64" s="15"/>
      <c r="J64" s="15"/>
      <c r="K64" s="15"/>
      <c r="L64" s="15"/>
    </row>
    <row r="65" spans="1:12" ht="19.5" customHeight="1" x14ac:dyDescent="0.2">
      <c r="A65" s="17"/>
      <c r="B65" s="48" t="s">
        <v>111</v>
      </c>
      <c r="C65" s="32">
        <f>C8+C16+C24+C37+C44+C49+C51+C55+C60</f>
        <v>118786934</v>
      </c>
      <c r="D65" s="32">
        <f>D8+D16+D24+D37+D44+D49+D51+D55+D60</f>
        <v>74900864</v>
      </c>
      <c r="E65" s="32">
        <f>E8+E16+E24+E37+E44+E49+E51+E55+E60</f>
        <v>0</v>
      </c>
      <c r="F65" s="32">
        <f>F8+F16+F24+F37+F44+F49+F51+F55+F60</f>
        <v>67138177.700000003</v>
      </c>
      <c r="G65" s="17"/>
      <c r="H65" s="17"/>
      <c r="I65" s="17"/>
      <c r="J65" s="17"/>
      <c r="K65" s="15">
        <f t="shared" si="1"/>
        <v>56.519833822800749</v>
      </c>
      <c r="L65" s="15">
        <f t="shared" si="2"/>
        <v>89.636052395870905</v>
      </c>
    </row>
    <row r="66" spans="1:12" ht="19.5" customHeight="1" x14ac:dyDescent="0.2">
      <c r="A66" s="18"/>
      <c r="B66" s="19" t="s">
        <v>112</v>
      </c>
      <c r="C66" s="18"/>
      <c r="D66" s="18"/>
      <c r="E66" s="18"/>
      <c r="F66" s="58"/>
      <c r="G66" s="18"/>
      <c r="H66" s="18"/>
      <c r="I66" s="18"/>
      <c r="J66" s="18"/>
      <c r="K66" s="18"/>
      <c r="L66" s="18"/>
    </row>
    <row r="67" spans="1:12" ht="27" customHeight="1" x14ac:dyDescent="0.2">
      <c r="A67" s="6" t="s">
        <v>9</v>
      </c>
      <c r="B67" s="7" t="s">
        <v>10</v>
      </c>
      <c r="C67" s="44">
        <f>C68+C69+C70+C71+C72</f>
        <v>1027400</v>
      </c>
      <c r="D67" s="44">
        <f t="shared" ref="D67:F67" si="12">D68+D69+D70+D71+D72</f>
        <v>976700</v>
      </c>
      <c r="E67" s="44">
        <f t="shared" si="12"/>
        <v>0</v>
      </c>
      <c r="F67" s="44">
        <f t="shared" si="12"/>
        <v>623406.18999999994</v>
      </c>
      <c r="G67" s="21"/>
      <c r="H67" s="21"/>
      <c r="I67" s="21"/>
      <c r="J67" s="21"/>
      <c r="K67" s="8">
        <f t="shared" si="1"/>
        <v>60.678040685224829</v>
      </c>
      <c r="L67" s="8">
        <f t="shared" si="2"/>
        <v>63.827806900788367</v>
      </c>
    </row>
    <row r="68" spans="1:12" ht="54" customHeight="1" x14ac:dyDescent="0.2">
      <c r="A68" s="9" t="s">
        <v>11</v>
      </c>
      <c r="B68" s="10" t="s">
        <v>113</v>
      </c>
      <c r="C68" s="34">
        <v>403200</v>
      </c>
      <c r="D68" s="34">
        <v>403200</v>
      </c>
      <c r="E68" s="34"/>
      <c r="F68" s="60">
        <v>14200</v>
      </c>
      <c r="G68" s="34"/>
      <c r="H68" s="34"/>
      <c r="I68" s="34"/>
      <c r="J68" s="34"/>
      <c r="K68" s="35">
        <f t="shared" ref="K68:K73" si="13">(F68/C68)*100</f>
        <v>3.5218253968253967</v>
      </c>
      <c r="L68" s="35">
        <f t="shared" ref="L68:L73" si="14">(F68/D68)*100</f>
        <v>3.5218253968253967</v>
      </c>
    </row>
    <row r="69" spans="1:12" ht="51" x14ac:dyDescent="0.2">
      <c r="A69" s="26" t="s">
        <v>11</v>
      </c>
      <c r="B69" s="10" t="s">
        <v>114</v>
      </c>
      <c r="C69" s="34">
        <v>50700</v>
      </c>
      <c r="D69" s="34">
        <v>0</v>
      </c>
      <c r="E69" s="34"/>
      <c r="F69" s="60">
        <v>72322</v>
      </c>
      <c r="G69" s="36"/>
      <c r="H69" s="36"/>
      <c r="I69" s="36"/>
      <c r="J69" s="36"/>
      <c r="K69" s="35">
        <f t="shared" si="13"/>
        <v>142.64694280078896</v>
      </c>
      <c r="L69" s="35"/>
    </row>
    <row r="70" spans="1:12" ht="19.5" customHeight="1" x14ac:dyDescent="0.2">
      <c r="A70" s="26" t="s">
        <v>13</v>
      </c>
      <c r="B70" s="25" t="s">
        <v>14</v>
      </c>
      <c r="C70" s="34">
        <v>555000</v>
      </c>
      <c r="D70" s="34">
        <v>555000</v>
      </c>
      <c r="E70" s="34"/>
      <c r="F70" s="60">
        <v>518384.19</v>
      </c>
      <c r="G70" s="36"/>
      <c r="H70" s="36"/>
      <c r="I70" s="36"/>
      <c r="J70" s="36"/>
      <c r="K70" s="35">
        <f t="shared" si="13"/>
        <v>93.402556756756766</v>
      </c>
      <c r="L70" s="35">
        <f t="shared" si="14"/>
        <v>93.402556756756766</v>
      </c>
    </row>
    <row r="71" spans="1:12" ht="37.5" customHeight="1" x14ac:dyDescent="0.2">
      <c r="A71" s="24" t="s">
        <v>15</v>
      </c>
      <c r="B71" s="27" t="s">
        <v>158</v>
      </c>
      <c r="C71" s="34">
        <v>8500</v>
      </c>
      <c r="D71" s="34">
        <v>8500</v>
      </c>
      <c r="E71" s="34"/>
      <c r="F71" s="60">
        <v>8500</v>
      </c>
      <c r="G71" s="36"/>
      <c r="H71" s="36"/>
      <c r="I71" s="36"/>
      <c r="J71" s="36"/>
      <c r="K71" s="35">
        <f t="shared" si="13"/>
        <v>100</v>
      </c>
      <c r="L71" s="35">
        <f t="shared" si="14"/>
        <v>100</v>
      </c>
    </row>
    <row r="72" spans="1:12" ht="38.25" x14ac:dyDescent="0.2">
      <c r="A72" s="24" t="s">
        <v>19</v>
      </c>
      <c r="B72" s="27" t="s">
        <v>158</v>
      </c>
      <c r="C72" s="34">
        <v>10000</v>
      </c>
      <c r="D72" s="34">
        <v>10000</v>
      </c>
      <c r="E72" s="34"/>
      <c r="F72" s="60">
        <v>10000</v>
      </c>
      <c r="G72" s="36"/>
      <c r="H72" s="36"/>
      <c r="I72" s="36"/>
      <c r="J72" s="36"/>
      <c r="K72" s="35">
        <f t="shared" si="13"/>
        <v>100</v>
      </c>
      <c r="L72" s="35">
        <f t="shared" si="14"/>
        <v>100</v>
      </c>
    </row>
    <row r="73" spans="1:12" ht="20.25" customHeight="1" x14ac:dyDescent="0.2">
      <c r="A73" s="28" t="s">
        <v>20</v>
      </c>
      <c r="B73" s="29" t="s">
        <v>21</v>
      </c>
      <c r="C73" s="37">
        <f>C74+C75+C76+C77+C78+C79+C80+C81</f>
        <v>6350769</v>
      </c>
      <c r="D73" s="37">
        <f t="shared" ref="D73:F73" si="15">D74+D75+D76+D77+D78+D79+D80+D81</f>
        <v>4766016</v>
      </c>
      <c r="E73" s="37">
        <f t="shared" si="15"/>
        <v>0</v>
      </c>
      <c r="F73" s="37">
        <f t="shared" si="15"/>
        <v>3945162.04</v>
      </c>
      <c r="G73" s="38"/>
      <c r="H73" s="38"/>
      <c r="I73" s="38"/>
      <c r="J73" s="38"/>
      <c r="K73" s="39">
        <f t="shared" si="13"/>
        <v>62.121013061567822</v>
      </c>
      <c r="L73" s="39">
        <f t="shared" si="14"/>
        <v>82.776936544065322</v>
      </c>
    </row>
    <row r="74" spans="1:12" x14ac:dyDescent="0.2">
      <c r="A74" s="23" t="s">
        <v>22</v>
      </c>
      <c r="B74" s="20" t="s">
        <v>115</v>
      </c>
      <c r="C74" s="40">
        <v>1544000</v>
      </c>
      <c r="D74" s="40">
        <v>1544000</v>
      </c>
      <c r="E74" s="40"/>
      <c r="F74" s="61">
        <v>1324335.6100000001</v>
      </c>
      <c r="G74" s="40"/>
      <c r="H74" s="40"/>
      <c r="I74" s="40"/>
      <c r="J74" s="40"/>
      <c r="K74" s="41">
        <f>(F74/C74)*100</f>
        <v>85.773031735751303</v>
      </c>
      <c r="L74" s="35">
        <f t="shared" ref="L74" si="16">(F74/D74)*100</f>
        <v>85.773031735751303</v>
      </c>
    </row>
    <row r="75" spans="1:12" x14ac:dyDescent="0.2">
      <c r="A75" s="23" t="s">
        <v>22</v>
      </c>
      <c r="B75" s="20" t="s">
        <v>116</v>
      </c>
      <c r="C75" s="40">
        <v>607000</v>
      </c>
      <c r="D75" s="40">
        <v>0</v>
      </c>
      <c r="E75" s="40"/>
      <c r="F75" s="61">
        <v>279383.24</v>
      </c>
      <c r="G75" s="40"/>
      <c r="H75" s="40"/>
      <c r="I75" s="40"/>
      <c r="J75" s="40"/>
      <c r="K75" s="41">
        <f>(F75/C75)*100</f>
        <v>46.026892915980227</v>
      </c>
      <c r="L75" s="40"/>
    </row>
    <row r="76" spans="1:12" ht="51" x14ac:dyDescent="0.2">
      <c r="A76" s="23" t="s">
        <v>24</v>
      </c>
      <c r="B76" s="33" t="s">
        <v>117</v>
      </c>
      <c r="C76" s="40">
        <v>413345</v>
      </c>
      <c r="D76" s="40">
        <v>0</v>
      </c>
      <c r="E76" s="40"/>
      <c r="F76" s="61">
        <v>394321.89</v>
      </c>
      <c r="G76" s="40"/>
      <c r="H76" s="40"/>
      <c r="I76" s="40"/>
      <c r="J76" s="40"/>
      <c r="K76" s="41">
        <f>(F76/C76)*100</f>
        <v>95.39776457922558</v>
      </c>
      <c r="L76" s="40"/>
    </row>
    <row r="77" spans="1:12" ht="51" x14ac:dyDescent="0.2">
      <c r="A77" s="23" t="s">
        <v>24</v>
      </c>
      <c r="B77" s="33" t="s">
        <v>118</v>
      </c>
      <c r="C77" s="40">
        <v>3629424</v>
      </c>
      <c r="D77" s="40">
        <v>3205016</v>
      </c>
      <c r="E77" s="40"/>
      <c r="F77" s="61">
        <v>1788770</v>
      </c>
      <c r="G77" s="40"/>
      <c r="H77" s="40"/>
      <c r="I77" s="40"/>
      <c r="J77" s="40"/>
      <c r="K77" s="41">
        <f>(F77/C77)*100</f>
        <v>49.285230934715813</v>
      </c>
      <c r="L77" s="41">
        <f t="shared" ref="L77:L78" si="17">(F77/D77)*100</f>
        <v>55.811577851717431</v>
      </c>
    </row>
    <row r="78" spans="1:12" x14ac:dyDescent="0.2">
      <c r="A78" s="23" t="s">
        <v>28</v>
      </c>
      <c r="B78" s="33" t="s">
        <v>29</v>
      </c>
      <c r="C78" s="40">
        <v>17000</v>
      </c>
      <c r="D78" s="40">
        <v>17000</v>
      </c>
      <c r="E78" s="40"/>
      <c r="F78" s="61">
        <v>0</v>
      </c>
      <c r="G78" s="40"/>
      <c r="H78" s="40"/>
      <c r="I78" s="40"/>
      <c r="J78" s="40"/>
      <c r="K78" s="41">
        <f>(F78/C78)*100</f>
        <v>0</v>
      </c>
      <c r="L78" s="41">
        <f t="shared" si="17"/>
        <v>0</v>
      </c>
    </row>
    <row r="79" spans="1:12" ht="38.25" x14ac:dyDescent="0.2">
      <c r="A79" s="23" t="s">
        <v>26</v>
      </c>
      <c r="B79" s="33" t="s">
        <v>119</v>
      </c>
      <c r="C79" s="40"/>
      <c r="D79" s="40"/>
      <c r="E79" s="40"/>
      <c r="F79" s="61">
        <v>8400</v>
      </c>
      <c r="G79" s="40"/>
      <c r="H79" s="40"/>
      <c r="I79" s="40"/>
      <c r="J79" s="40"/>
      <c r="K79" s="41"/>
      <c r="L79" s="41"/>
    </row>
    <row r="80" spans="1:12" x14ac:dyDescent="0.2">
      <c r="A80" s="23" t="s">
        <v>30</v>
      </c>
      <c r="B80" s="33" t="s">
        <v>31</v>
      </c>
      <c r="C80" s="40"/>
      <c r="D80" s="40"/>
      <c r="E80" s="40"/>
      <c r="F80" s="61">
        <v>302.83999999999997</v>
      </c>
      <c r="G80" s="40"/>
      <c r="H80" s="40"/>
      <c r="I80" s="40"/>
      <c r="J80" s="40"/>
      <c r="K80" s="41"/>
      <c r="L80" s="41"/>
    </row>
    <row r="81" spans="1:12" ht="39" customHeight="1" x14ac:dyDescent="0.2">
      <c r="A81" s="23" t="s">
        <v>32</v>
      </c>
      <c r="B81" s="33" t="s">
        <v>159</v>
      </c>
      <c r="C81" s="40">
        <v>140000</v>
      </c>
      <c r="D81" s="40"/>
      <c r="E81" s="40"/>
      <c r="F81" s="61">
        <v>149648.46</v>
      </c>
      <c r="G81" s="40"/>
      <c r="H81" s="40"/>
      <c r="I81" s="40"/>
      <c r="J81" s="40"/>
      <c r="K81" s="41">
        <f t="shared" ref="K81:K82" si="18">(F81/C81)*100</f>
        <v>106.89175714285714</v>
      </c>
      <c r="L81" s="41"/>
    </row>
    <row r="82" spans="1:12" ht="22.5" customHeight="1" x14ac:dyDescent="0.2">
      <c r="A82" s="6" t="s">
        <v>34</v>
      </c>
      <c r="B82" s="7" t="s">
        <v>35</v>
      </c>
      <c r="C82" s="44">
        <f>C83+C84+C85+C86</f>
        <v>195700</v>
      </c>
      <c r="D82" s="44">
        <f t="shared" ref="D82:F82" si="19">D83+D84+D85+D86</f>
        <v>49700</v>
      </c>
      <c r="E82" s="44">
        <f t="shared" si="19"/>
        <v>0</v>
      </c>
      <c r="F82" s="59">
        <f t="shared" si="19"/>
        <v>122814.11</v>
      </c>
      <c r="G82" s="43"/>
      <c r="H82" s="43"/>
      <c r="I82" s="43"/>
      <c r="J82" s="43"/>
      <c r="K82" s="8">
        <f t="shared" si="18"/>
        <v>62.756315789473682</v>
      </c>
      <c r="L82" s="8">
        <f t="shared" ref="L82" si="20">(F82/D82)*100</f>
        <v>247.11088531187121</v>
      </c>
    </row>
    <row r="83" spans="1:12" ht="19.5" customHeight="1" x14ac:dyDescent="0.2">
      <c r="A83" s="9" t="s">
        <v>36</v>
      </c>
      <c r="B83" s="10" t="s">
        <v>37</v>
      </c>
      <c r="C83" s="40"/>
      <c r="D83" s="40"/>
      <c r="E83" s="40"/>
      <c r="F83" s="61">
        <v>3877.55</v>
      </c>
      <c r="G83" s="40"/>
      <c r="H83" s="40"/>
      <c r="I83" s="40"/>
      <c r="J83" s="40"/>
      <c r="K83" s="41"/>
      <c r="L83" s="41"/>
    </row>
    <row r="84" spans="1:12" ht="40.5" customHeight="1" x14ac:dyDescent="0.2">
      <c r="A84" s="9" t="s">
        <v>44</v>
      </c>
      <c r="B84" s="10" t="s">
        <v>120</v>
      </c>
      <c r="C84" s="40">
        <v>146000</v>
      </c>
      <c r="D84" s="40"/>
      <c r="E84" s="40"/>
      <c r="F84" s="61">
        <v>69236.56</v>
      </c>
      <c r="G84" s="40"/>
      <c r="H84" s="40"/>
      <c r="I84" s="40"/>
      <c r="J84" s="40"/>
      <c r="K84" s="41">
        <f t="shared" ref="K84:K97" si="21">(F84/C84)*100</f>
        <v>47.422301369863014</v>
      </c>
      <c r="L84" s="41"/>
    </row>
    <row r="85" spans="1:12" ht="39.75" customHeight="1" x14ac:dyDescent="0.2">
      <c r="A85" s="9" t="s">
        <v>44</v>
      </c>
      <c r="B85" s="10" t="s">
        <v>121</v>
      </c>
      <c r="C85" s="40">
        <v>33200</v>
      </c>
      <c r="D85" s="40">
        <v>33200</v>
      </c>
      <c r="E85" s="40"/>
      <c r="F85" s="61">
        <v>33200</v>
      </c>
      <c r="G85" s="40"/>
      <c r="H85" s="40"/>
      <c r="I85" s="40"/>
      <c r="J85" s="40"/>
      <c r="K85" s="41">
        <f t="shared" si="21"/>
        <v>100</v>
      </c>
      <c r="L85" s="41">
        <f t="shared" ref="L85:L87" si="22">(F85/D85)*100</f>
        <v>100</v>
      </c>
    </row>
    <row r="86" spans="1:12" ht="25.5" x14ac:dyDescent="0.2">
      <c r="A86" s="9" t="s">
        <v>46</v>
      </c>
      <c r="B86" s="10" t="s">
        <v>47</v>
      </c>
      <c r="C86" s="40">
        <v>16500</v>
      </c>
      <c r="D86" s="40">
        <v>16500</v>
      </c>
      <c r="E86" s="40"/>
      <c r="F86" s="61">
        <v>16500</v>
      </c>
      <c r="G86" s="40"/>
      <c r="H86" s="40"/>
      <c r="I86" s="40"/>
      <c r="J86" s="40"/>
      <c r="K86" s="41">
        <f t="shared" si="21"/>
        <v>100</v>
      </c>
      <c r="L86" s="41">
        <f t="shared" si="22"/>
        <v>100</v>
      </c>
    </row>
    <row r="87" spans="1:12" ht="20.25" customHeight="1" x14ac:dyDescent="0.2">
      <c r="A87" s="6" t="s">
        <v>56</v>
      </c>
      <c r="B87" s="7" t="s">
        <v>57</v>
      </c>
      <c r="C87" s="44">
        <f>C88+C89+C90+C91</f>
        <v>177270</v>
      </c>
      <c r="D87" s="44">
        <f t="shared" ref="D87:F87" si="23">D88+D89+D90+D91</f>
        <v>123000</v>
      </c>
      <c r="E87" s="44">
        <f t="shared" si="23"/>
        <v>0</v>
      </c>
      <c r="F87" s="44">
        <f t="shared" si="23"/>
        <v>175625.60000000001</v>
      </c>
      <c r="G87" s="42"/>
      <c r="H87" s="42"/>
      <c r="I87" s="42"/>
      <c r="J87" s="42"/>
      <c r="K87" s="8">
        <f t="shared" si="21"/>
        <v>99.07237547244317</v>
      </c>
      <c r="L87" s="8">
        <f t="shared" si="22"/>
        <v>142.7850406504065</v>
      </c>
    </row>
    <row r="88" spans="1:12" ht="18" customHeight="1" x14ac:dyDescent="0.2">
      <c r="A88" s="9" t="s">
        <v>58</v>
      </c>
      <c r="B88" s="10" t="s">
        <v>122</v>
      </c>
      <c r="C88" s="40">
        <v>88000</v>
      </c>
      <c r="D88" s="40">
        <v>88000</v>
      </c>
      <c r="E88" s="40"/>
      <c r="F88" s="61">
        <v>31247.57</v>
      </c>
      <c r="G88" s="40"/>
      <c r="H88" s="40"/>
      <c r="I88" s="40"/>
      <c r="J88" s="40"/>
      <c r="K88" s="41">
        <f t="shared" si="21"/>
        <v>35.508602272727273</v>
      </c>
      <c r="L88" s="41">
        <f>(F88/D88)*100</f>
        <v>35.508602272727273</v>
      </c>
    </row>
    <row r="89" spans="1:12" x14ac:dyDescent="0.2">
      <c r="A89" s="9" t="s">
        <v>58</v>
      </c>
      <c r="B89" s="10" t="s">
        <v>123</v>
      </c>
      <c r="C89" s="40">
        <v>3400</v>
      </c>
      <c r="D89" s="40">
        <v>0</v>
      </c>
      <c r="E89" s="40"/>
      <c r="F89" s="61">
        <v>9400</v>
      </c>
      <c r="G89" s="40"/>
      <c r="H89" s="40"/>
      <c r="I89" s="40"/>
      <c r="J89" s="40"/>
      <c r="K89" s="41">
        <f t="shared" si="21"/>
        <v>276.47058823529409</v>
      </c>
      <c r="L89" s="41"/>
    </row>
    <row r="90" spans="1:12" ht="27" customHeight="1" x14ac:dyDescent="0.2">
      <c r="A90" s="9" t="s">
        <v>62</v>
      </c>
      <c r="B90" s="10" t="s">
        <v>160</v>
      </c>
      <c r="C90" s="40">
        <v>35000</v>
      </c>
      <c r="D90" s="40">
        <v>35000</v>
      </c>
      <c r="E90" s="40"/>
      <c r="F90" s="61">
        <v>35000</v>
      </c>
      <c r="G90" s="40"/>
      <c r="H90" s="40"/>
      <c r="I90" s="40"/>
      <c r="J90" s="40"/>
      <c r="K90" s="41">
        <f t="shared" si="21"/>
        <v>100</v>
      </c>
      <c r="L90" s="41">
        <f>(F90/D90)*100</f>
        <v>100</v>
      </c>
    </row>
    <row r="91" spans="1:12" ht="38.25" x14ac:dyDescent="0.2">
      <c r="A91" s="9" t="s">
        <v>62</v>
      </c>
      <c r="B91" s="10" t="s">
        <v>161</v>
      </c>
      <c r="C91" s="20">
        <v>50870</v>
      </c>
      <c r="D91" s="20">
        <v>0</v>
      </c>
      <c r="E91" s="20"/>
      <c r="F91" s="62">
        <v>99978.03</v>
      </c>
      <c r="G91" s="20"/>
      <c r="H91" s="20"/>
      <c r="I91" s="20"/>
      <c r="J91" s="20"/>
      <c r="K91" s="41">
        <f t="shared" ref="K91:K98" si="24">(F91/C91)*100</f>
        <v>196.53632789463339</v>
      </c>
      <c r="L91" s="41"/>
    </row>
    <row r="92" spans="1:12" x14ac:dyDescent="0.2">
      <c r="A92" s="70">
        <v>5000</v>
      </c>
      <c r="B92" s="7" t="s">
        <v>162</v>
      </c>
      <c r="C92" s="71">
        <f>C93+C94</f>
        <v>45000</v>
      </c>
      <c r="D92" s="71">
        <f t="shared" ref="D92:F92" si="25">D93+D94</f>
        <v>0</v>
      </c>
      <c r="E92" s="71">
        <f t="shared" si="25"/>
        <v>0</v>
      </c>
      <c r="F92" s="71">
        <f t="shared" si="25"/>
        <v>7995.87</v>
      </c>
      <c r="G92" s="71"/>
      <c r="H92" s="71"/>
      <c r="I92" s="71"/>
      <c r="J92" s="71"/>
      <c r="K92" s="72"/>
      <c r="L92" s="72"/>
    </row>
    <row r="93" spans="1:12" ht="25.5" x14ac:dyDescent="0.2">
      <c r="A93" s="69" t="s">
        <v>76</v>
      </c>
      <c r="B93" s="10" t="s">
        <v>173</v>
      </c>
      <c r="C93" s="75">
        <v>45000</v>
      </c>
      <c r="D93" s="75"/>
      <c r="E93" s="75"/>
      <c r="F93" s="75"/>
      <c r="G93" s="75"/>
      <c r="H93" s="75"/>
      <c r="I93" s="75"/>
      <c r="J93" s="75"/>
      <c r="K93" s="77"/>
      <c r="L93" s="77"/>
    </row>
    <row r="94" spans="1:12" ht="25.5" x14ac:dyDescent="0.2">
      <c r="A94" s="69" t="s">
        <v>76</v>
      </c>
      <c r="B94" s="10" t="s">
        <v>173</v>
      </c>
      <c r="C94" s="20"/>
      <c r="D94" s="20"/>
      <c r="E94" s="20"/>
      <c r="F94" s="62">
        <v>7995.87</v>
      </c>
      <c r="G94" s="20"/>
      <c r="H94" s="20"/>
      <c r="I94" s="20"/>
      <c r="J94" s="20"/>
      <c r="K94" s="41"/>
      <c r="L94" s="41"/>
    </row>
    <row r="95" spans="1:12" x14ac:dyDescent="0.2">
      <c r="A95" s="78" t="s">
        <v>78</v>
      </c>
      <c r="B95" s="7" t="s">
        <v>79</v>
      </c>
      <c r="C95" s="71">
        <f>C96</f>
        <v>200000</v>
      </c>
      <c r="D95" s="71">
        <f t="shared" ref="D95:F95" si="26">D96</f>
        <v>200000</v>
      </c>
      <c r="E95" s="71">
        <f t="shared" si="26"/>
        <v>0</v>
      </c>
      <c r="F95" s="71">
        <f t="shared" si="26"/>
        <v>0</v>
      </c>
      <c r="G95" s="71"/>
      <c r="H95" s="71"/>
      <c r="I95" s="71"/>
      <c r="J95" s="71"/>
      <c r="K95" s="72"/>
      <c r="L95" s="72"/>
    </row>
    <row r="96" spans="1:12" ht="25.5" x14ac:dyDescent="0.2">
      <c r="A96" s="69" t="s">
        <v>174</v>
      </c>
      <c r="B96" s="10" t="s">
        <v>175</v>
      </c>
      <c r="C96" s="20">
        <v>200000</v>
      </c>
      <c r="D96" s="20">
        <v>200000</v>
      </c>
      <c r="E96" s="20"/>
      <c r="F96" s="62">
        <v>0</v>
      </c>
      <c r="G96" s="20"/>
      <c r="H96" s="20"/>
      <c r="I96" s="20"/>
      <c r="J96" s="20"/>
      <c r="K96" s="41">
        <v>100</v>
      </c>
      <c r="L96" s="41"/>
    </row>
    <row r="97" spans="1:12" ht="20.25" customHeight="1" x14ac:dyDescent="0.2">
      <c r="A97" s="6" t="s">
        <v>82</v>
      </c>
      <c r="B97" s="7" t="s">
        <v>83</v>
      </c>
      <c r="C97" s="45">
        <f>C98+C99+C100+C101+C102+C103+C104+C105+C106+C107</f>
        <v>9349840</v>
      </c>
      <c r="D97" s="45">
        <f t="shared" ref="D97:F97" si="27">D98+D99+D100+D101+D102+D103+D104+D105+D106+D107</f>
        <v>4763500</v>
      </c>
      <c r="E97" s="45">
        <f t="shared" si="27"/>
        <v>0</v>
      </c>
      <c r="F97" s="45">
        <f t="shared" si="27"/>
        <v>834406.41</v>
      </c>
      <c r="G97" s="21"/>
      <c r="H97" s="21"/>
      <c r="I97" s="21"/>
      <c r="J97" s="21"/>
      <c r="K97" s="8">
        <f t="shared" si="21"/>
        <v>8.9242854423177302</v>
      </c>
      <c r="L97" s="8">
        <f t="shared" ref="L97" si="28">(F97/D97)*100</f>
        <v>17.51666652671355</v>
      </c>
    </row>
    <row r="98" spans="1:12" ht="16.5" customHeight="1" x14ac:dyDescent="0.2">
      <c r="A98" s="24" t="s">
        <v>125</v>
      </c>
      <c r="B98" s="25" t="s">
        <v>124</v>
      </c>
      <c r="C98" s="20">
        <v>674000</v>
      </c>
      <c r="D98" s="20">
        <v>674000</v>
      </c>
      <c r="E98" s="20"/>
      <c r="F98" s="62">
        <v>466932.39</v>
      </c>
      <c r="G98" s="20"/>
      <c r="H98" s="20"/>
      <c r="I98" s="20"/>
      <c r="J98" s="20"/>
      <c r="K98" s="41">
        <f t="shared" si="24"/>
        <v>69.277802670623146</v>
      </c>
      <c r="L98" s="41">
        <f>(F98/D98)*100</f>
        <v>69.277802670623146</v>
      </c>
    </row>
    <row r="99" spans="1:12" ht="24.75" customHeight="1" x14ac:dyDescent="0.2">
      <c r="A99" s="24" t="s">
        <v>163</v>
      </c>
      <c r="B99" s="27" t="s">
        <v>129</v>
      </c>
      <c r="C99" s="20">
        <v>4961361</v>
      </c>
      <c r="D99" s="20">
        <v>1882861</v>
      </c>
      <c r="E99" s="20"/>
      <c r="F99" s="62">
        <v>0</v>
      </c>
      <c r="G99" s="20"/>
      <c r="H99" s="20"/>
      <c r="I99" s="20"/>
      <c r="J99" s="20"/>
      <c r="K99" s="41"/>
      <c r="L99" s="41"/>
    </row>
    <row r="100" spans="1:12" ht="24.75" customHeight="1" x14ac:dyDescent="0.2">
      <c r="A100" s="24" t="s">
        <v>126</v>
      </c>
      <c r="B100" s="27" t="s">
        <v>127</v>
      </c>
      <c r="C100" s="20">
        <v>61800</v>
      </c>
      <c r="D100" s="20">
        <v>61800</v>
      </c>
      <c r="E100" s="20"/>
      <c r="F100" s="62">
        <v>61800</v>
      </c>
      <c r="G100" s="20"/>
      <c r="H100" s="20"/>
      <c r="I100" s="20"/>
      <c r="J100" s="20"/>
      <c r="K100" s="41">
        <f t="shared" ref="K100:L110" si="29">(F100/C100)*100</f>
        <v>100</v>
      </c>
      <c r="L100" s="41">
        <f t="shared" ref="L100:L108" si="30">(F100/D100)*100</f>
        <v>100</v>
      </c>
    </row>
    <row r="101" spans="1:12" ht="25.5" x14ac:dyDescent="0.2">
      <c r="A101" s="24" t="s">
        <v>86</v>
      </c>
      <c r="B101" s="27" t="s">
        <v>87</v>
      </c>
      <c r="C101" s="20">
        <v>896931</v>
      </c>
      <c r="D101" s="20">
        <v>715931</v>
      </c>
      <c r="E101" s="20"/>
      <c r="F101" s="62">
        <v>186419.28</v>
      </c>
      <c r="G101" s="20"/>
      <c r="H101" s="20"/>
      <c r="I101" s="20"/>
      <c r="J101" s="20"/>
      <c r="K101" s="41">
        <f t="shared" si="29"/>
        <v>20.784127207109577</v>
      </c>
      <c r="L101" s="41">
        <f t="shared" si="30"/>
        <v>26.038721608646643</v>
      </c>
    </row>
    <row r="102" spans="1:12" ht="62.25" customHeight="1" x14ac:dyDescent="0.2">
      <c r="A102" s="24" t="s">
        <v>166</v>
      </c>
      <c r="B102" s="27" t="s">
        <v>167</v>
      </c>
      <c r="C102" s="20">
        <v>418968</v>
      </c>
      <c r="D102" s="20">
        <v>418968</v>
      </c>
      <c r="E102" s="20"/>
      <c r="F102" s="62">
        <v>92416</v>
      </c>
      <c r="G102" s="20"/>
      <c r="H102" s="20"/>
      <c r="I102" s="20"/>
      <c r="J102" s="20"/>
      <c r="K102" s="41">
        <f t="shared" si="29"/>
        <v>22.058009203566858</v>
      </c>
      <c r="L102" s="41">
        <f t="shared" si="30"/>
        <v>22.058009203566858</v>
      </c>
    </row>
    <row r="103" spans="1:12" ht="38.25" x14ac:dyDescent="0.2">
      <c r="A103" s="24" t="s">
        <v>164</v>
      </c>
      <c r="B103" s="27" t="s">
        <v>165</v>
      </c>
      <c r="C103" s="20">
        <v>1300000</v>
      </c>
      <c r="D103" s="20">
        <v>0</v>
      </c>
      <c r="E103" s="20"/>
      <c r="F103" s="62">
        <v>0</v>
      </c>
      <c r="G103" s="20"/>
      <c r="H103" s="20"/>
      <c r="I103" s="20"/>
      <c r="J103" s="20"/>
      <c r="K103" s="41">
        <f t="shared" si="29"/>
        <v>0</v>
      </c>
      <c r="L103" s="41"/>
    </row>
    <row r="104" spans="1:12" x14ac:dyDescent="0.2">
      <c r="A104" s="24" t="s">
        <v>171</v>
      </c>
      <c r="B104" s="27" t="s">
        <v>172</v>
      </c>
      <c r="C104" s="20">
        <v>26840</v>
      </c>
      <c r="D104" s="20">
        <v>0</v>
      </c>
      <c r="E104" s="20"/>
      <c r="F104" s="62">
        <v>0</v>
      </c>
      <c r="G104" s="20"/>
      <c r="H104" s="20"/>
      <c r="I104" s="20"/>
      <c r="J104" s="20"/>
      <c r="K104" s="41">
        <f t="shared" si="29"/>
        <v>0</v>
      </c>
      <c r="L104" s="41"/>
    </row>
    <row r="105" spans="1:12" ht="25.5" x14ac:dyDescent="0.2">
      <c r="A105" s="24" t="s">
        <v>169</v>
      </c>
      <c r="B105" s="27" t="s">
        <v>170</v>
      </c>
      <c r="C105" s="20">
        <v>828600</v>
      </c>
      <c r="D105" s="20">
        <v>828600</v>
      </c>
      <c r="E105" s="20"/>
      <c r="F105" s="62">
        <v>0</v>
      </c>
      <c r="G105" s="20"/>
      <c r="H105" s="20"/>
      <c r="I105" s="20"/>
      <c r="J105" s="20"/>
      <c r="K105" s="41">
        <f t="shared" si="29"/>
        <v>0</v>
      </c>
      <c r="L105" s="41">
        <f t="shared" si="30"/>
        <v>0</v>
      </c>
    </row>
    <row r="106" spans="1:12" ht="25.5" customHeight="1" x14ac:dyDescent="0.2">
      <c r="A106" s="24" t="s">
        <v>168</v>
      </c>
      <c r="B106" s="27" t="s">
        <v>127</v>
      </c>
      <c r="C106" s="20">
        <v>154500</v>
      </c>
      <c r="D106" s="20">
        <v>154500</v>
      </c>
      <c r="E106" s="20"/>
      <c r="F106" s="62">
        <v>0</v>
      </c>
      <c r="G106" s="20"/>
      <c r="H106" s="20"/>
      <c r="I106" s="20"/>
      <c r="J106" s="20"/>
      <c r="K106" s="41">
        <f t="shared" si="29"/>
        <v>0</v>
      </c>
      <c r="L106" s="41">
        <f t="shared" si="30"/>
        <v>0</v>
      </c>
    </row>
    <row r="107" spans="1:12" ht="25.5" x14ac:dyDescent="0.2">
      <c r="A107" s="24" t="s">
        <v>128</v>
      </c>
      <c r="B107" s="27" t="s">
        <v>129</v>
      </c>
      <c r="C107" s="20">
        <v>26840</v>
      </c>
      <c r="D107" s="20">
        <v>26840</v>
      </c>
      <c r="E107" s="20"/>
      <c r="F107" s="62">
        <v>26838.74</v>
      </c>
      <c r="G107" s="20"/>
      <c r="H107" s="20"/>
      <c r="I107" s="20"/>
      <c r="J107" s="20"/>
      <c r="K107" s="30">
        <f t="shared" si="29"/>
        <v>99.995305514157991</v>
      </c>
      <c r="L107" s="30">
        <f t="shared" si="30"/>
        <v>99.995305514157991</v>
      </c>
    </row>
    <row r="108" spans="1:12" ht="22.5" customHeight="1" x14ac:dyDescent="0.2">
      <c r="A108" s="6" t="s">
        <v>90</v>
      </c>
      <c r="B108" s="7" t="s">
        <v>91</v>
      </c>
      <c r="C108" s="45">
        <f>C109+C110</f>
        <v>125000</v>
      </c>
      <c r="D108" s="45">
        <f t="shared" ref="D108:F108" si="31">D109+D110</f>
        <v>115110</v>
      </c>
      <c r="E108" s="45">
        <f t="shared" si="31"/>
        <v>0</v>
      </c>
      <c r="F108" s="45">
        <f t="shared" si="31"/>
        <v>98399.16</v>
      </c>
      <c r="G108" s="21"/>
      <c r="H108" s="21"/>
      <c r="I108" s="21"/>
      <c r="J108" s="21"/>
      <c r="K108" s="8">
        <f t="shared" si="29"/>
        <v>78.719328000000004</v>
      </c>
      <c r="L108" s="8">
        <f t="shared" si="30"/>
        <v>85.482720875684123</v>
      </c>
    </row>
    <row r="109" spans="1:12" ht="22.5" customHeight="1" x14ac:dyDescent="0.2">
      <c r="A109" s="76" t="s">
        <v>92</v>
      </c>
      <c r="B109" s="66" t="s">
        <v>93</v>
      </c>
      <c r="C109" s="73">
        <v>15000</v>
      </c>
      <c r="D109" s="73">
        <v>15000</v>
      </c>
      <c r="E109" s="73"/>
      <c r="F109" s="74">
        <v>0</v>
      </c>
      <c r="G109" s="75"/>
      <c r="H109" s="75"/>
      <c r="I109" s="75"/>
      <c r="J109" s="75"/>
      <c r="K109" s="30">
        <f t="shared" si="29"/>
        <v>0</v>
      </c>
      <c r="L109" s="22"/>
    </row>
    <row r="110" spans="1:12" ht="25.5" x14ac:dyDescent="0.2">
      <c r="A110" s="24" t="s">
        <v>131</v>
      </c>
      <c r="B110" s="27" t="s">
        <v>130</v>
      </c>
      <c r="C110" s="20">
        <v>110000</v>
      </c>
      <c r="D110" s="20">
        <v>100110</v>
      </c>
      <c r="E110" s="20"/>
      <c r="F110" s="62">
        <v>98399.16</v>
      </c>
      <c r="G110" s="20"/>
      <c r="H110" s="20"/>
      <c r="I110" s="20"/>
      <c r="J110" s="20"/>
      <c r="K110" s="30">
        <f t="shared" si="29"/>
        <v>89.453781818181824</v>
      </c>
      <c r="L110" s="30">
        <f t="shared" si="29"/>
        <v>0</v>
      </c>
    </row>
    <row r="111" spans="1:12" ht="19.5" hidden="1" customHeight="1" x14ac:dyDescent="0.2">
      <c r="A111" s="18"/>
      <c r="B111" s="46" t="s">
        <v>132</v>
      </c>
      <c r="C111" s="46"/>
      <c r="D111" s="46"/>
      <c r="E111" s="46">
        <f>E67+E73+E82+E87+E97+E108</f>
        <v>0</v>
      </c>
      <c r="F111" s="64"/>
      <c r="G111" s="18"/>
      <c r="H111" s="18"/>
      <c r="I111" s="18"/>
      <c r="J111" s="18"/>
      <c r="K111" s="15"/>
      <c r="L111" s="15"/>
    </row>
    <row r="112" spans="1:12" ht="18.75" customHeight="1" x14ac:dyDescent="0.2">
      <c r="A112" s="18"/>
      <c r="B112" s="47" t="s">
        <v>133</v>
      </c>
      <c r="C112" s="46">
        <f>C67+C73+C82+C87+C92+C95+C97+C108</f>
        <v>17470979</v>
      </c>
      <c r="D112" s="46">
        <f t="shared" ref="D112:F112" si="32">D67+D73+D82+D87+D92+D95+D97+D108</f>
        <v>10994026</v>
      </c>
      <c r="E112" s="46">
        <f t="shared" si="32"/>
        <v>0</v>
      </c>
      <c r="F112" s="46">
        <f t="shared" si="32"/>
        <v>5807809.3800000008</v>
      </c>
      <c r="G112" s="18"/>
      <c r="H112" s="18"/>
      <c r="I112" s="18"/>
      <c r="J112" s="18"/>
      <c r="K112" s="15">
        <f>(F112/C112)*100</f>
        <v>33.242609815969679</v>
      </c>
      <c r="L112" s="15">
        <f t="shared" ref="L112:L113" si="33">(F112/D112)*100</f>
        <v>52.826956930973246</v>
      </c>
    </row>
    <row r="113" spans="1:13" ht="22.5" customHeight="1" x14ac:dyDescent="0.2">
      <c r="A113" s="18"/>
      <c r="B113" s="49" t="s">
        <v>134</v>
      </c>
      <c r="C113" s="50">
        <f>C65+C112</f>
        <v>136257913</v>
      </c>
      <c r="D113" s="50">
        <f>D65+D112</f>
        <v>85894890</v>
      </c>
      <c r="E113" s="50">
        <f>E65+E112</f>
        <v>0</v>
      </c>
      <c r="F113" s="50">
        <f>F65+F112</f>
        <v>72945987.079999998</v>
      </c>
      <c r="G113" s="18"/>
      <c r="H113" s="18"/>
      <c r="I113" s="18"/>
      <c r="J113" s="18"/>
      <c r="K113" s="15">
        <f>(F113/C113)*100</f>
        <v>53.535229972295262</v>
      </c>
      <c r="L113" s="15">
        <f t="shared" si="33"/>
        <v>84.924710981060684</v>
      </c>
    </row>
    <row r="114" spans="1:13" ht="18" customHeight="1" x14ac:dyDescent="0.2">
      <c r="A114" s="20"/>
      <c r="B114" s="51" t="s">
        <v>135</v>
      </c>
      <c r="C114" s="20"/>
      <c r="D114" s="20"/>
      <c r="E114" s="20"/>
      <c r="F114" s="62"/>
      <c r="G114" s="20"/>
      <c r="H114" s="20"/>
      <c r="I114" s="20"/>
      <c r="J114" s="20"/>
      <c r="K114" s="20"/>
      <c r="L114" s="20"/>
    </row>
    <row r="115" spans="1:13" ht="21.75" customHeight="1" x14ac:dyDescent="0.2">
      <c r="A115" s="6" t="s">
        <v>90</v>
      </c>
      <c r="B115" s="7" t="s">
        <v>91</v>
      </c>
      <c r="C115" s="45">
        <f>C116</f>
        <v>100000</v>
      </c>
      <c r="D115" s="45">
        <f>D116</f>
        <v>100000</v>
      </c>
      <c r="E115" s="45">
        <f t="shared" ref="E115:F115" si="34">E116</f>
        <v>0</v>
      </c>
      <c r="F115" s="63">
        <f t="shared" si="34"/>
        <v>30000</v>
      </c>
      <c r="G115" s="21"/>
      <c r="H115" s="21"/>
      <c r="I115" s="21"/>
      <c r="J115" s="21"/>
      <c r="K115" s="8">
        <f t="shared" ref="K115" si="35">(F115/C115)*100</f>
        <v>30</v>
      </c>
      <c r="L115" s="8">
        <f t="shared" ref="L115" si="36">(F115/D115)*100</f>
        <v>30</v>
      </c>
    </row>
    <row r="116" spans="1:13" ht="19.5" customHeight="1" x14ac:dyDescent="0.2">
      <c r="A116" s="24" t="s">
        <v>137</v>
      </c>
      <c r="B116" s="25" t="s">
        <v>136</v>
      </c>
      <c r="C116" s="20">
        <v>100000</v>
      </c>
      <c r="D116" s="20">
        <v>100000</v>
      </c>
      <c r="E116" s="20"/>
      <c r="F116" s="62">
        <v>30000</v>
      </c>
      <c r="G116" s="20"/>
      <c r="H116" s="20"/>
      <c r="I116" s="20"/>
      <c r="J116" s="20"/>
      <c r="K116" s="30">
        <f t="shared" ref="K116" si="37">(F116/C116)*100</f>
        <v>30</v>
      </c>
      <c r="L116" s="30">
        <f t="shared" ref="L116:L117" si="38">(F116/D116)*100</f>
        <v>30</v>
      </c>
    </row>
    <row r="117" spans="1:13" ht="18" customHeight="1" x14ac:dyDescent="0.2">
      <c r="A117" s="52"/>
      <c r="B117" s="49" t="s">
        <v>138</v>
      </c>
      <c r="C117" s="46">
        <f>C115</f>
        <v>100000</v>
      </c>
      <c r="D117" s="46">
        <f>D115</f>
        <v>100000</v>
      </c>
      <c r="E117" s="46"/>
      <c r="F117" s="64">
        <f>F115</f>
        <v>30000</v>
      </c>
      <c r="G117" s="18"/>
      <c r="H117" s="18"/>
      <c r="I117" s="18"/>
      <c r="J117" s="18"/>
      <c r="K117" s="15">
        <f>(F117/C117)*100</f>
        <v>30</v>
      </c>
      <c r="L117" s="15">
        <f t="shared" si="38"/>
        <v>30</v>
      </c>
    </row>
    <row r="118" spans="1:13" ht="18" customHeight="1" x14ac:dyDescent="0.2">
      <c r="A118" s="23"/>
      <c r="B118" s="53" t="s">
        <v>139</v>
      </c>
      <c r="C118" s="20"/>
      <c r="D118" s="20"/>
      <c r="E118" s="20"/>
      <c r="F118" s="62"/>
      <c r="G118" s="20"/>
      <c r="H118" s="20"/>
      <c r="I118" s="20"/>
      <c r="J118" s="20"/>
      <c r="K118" s="20"/>
      <c r="L118" s="20"/>
    </row>
    <row r="119" spans="1:13" ht="18.75" customHeight="1" x14ac:dyDescent="0.2">
      <c r="A119" s="54">
        <v>602000</v>
      </c>
      <c r="B119" s="53" t="s">
        <v>140</v>
      </c>
      <c r="C119" s="54">
        <v>8185529</v>
      </c>
      <c r="D119" s="54">
        <v>1995315</v>
      </c>
      <c r="E119" s="54"/>
      <c r="F119" s="65">
        <v>-4316773.2699999996</v>
      </c>
      <c r="G119" s="54"/>
      <c r="H119" s="54"/>
      <c r="I119" s="54"/>
      <c r="J119" s="54"/>
      <c r="K119" s="54"/>
      <c r="L119" s="54"/>
    </row>
    <row r="120" spans="1:13" ht="15.75" customHeight="1" x14ac:dyDescent="0.2">
      <c r="A120" s="20">
        <v>602100</v>
      </c>
      <c r="B120" s="25" t="s">
        <v>144</v>
      </c>
      <c r="C120" s="20">
        <v>4002428</v>
      </c>
      <c r="D120" s="20">
        <v>3559928</v>
      </c>
      <c r="E120" s="20"/>
      <c r="F120" s="62">
        <v>4076946.35</v>
      </c>
      <c r="G120" s="20"/>
      <c r="H120" s="20"/>
      <c r="I120" s="20"/>
      <c r="J120" s="20"/>
      <c r="K120" s="20"/>
      <c r="L120" s="20"/>
      <c r="M120" s="79"/>
    </row>
    <row r="121" spans="1:13" ht="16.5" customHeight="1" x14ac:dyDescent="0.2">
      <c r="A121" s="20">
        <v>602200</v>
      </c>
      <c r="B121" s="25" t="s">
        <v>141</v>
      </c>
      <c r="C121" s="20"/>
      <c r="D121" s="20"/>
      <c r="E121" s="20"/>
      <c r="F121" s="62">
        <v>3737234.66</v>
      </c>
      <c r="G121" s="20"/>
      <c r="H121" s="20"/>
      <c r="I121" s="20"/>
      <c r="J121" s="20"/>
      <c r="K121" s="20"/>
      <c r="L121" s="20"/>
      <c r="M121" s="79"/>
    </row>
    <row r="122" spans="1:13" ht="17.25" customHeight="1" x14ac:dyDescent="0.2">
      <c r="A122" s="20">
        <v>602304</v>
      </c>
      <c r="B122" s="25" t="s">
        <v>143</v>
      </c>
      <c r="C122" s="20">
        <v>0</v>
      </c>
      <c r="D122" s="20">
        <v>0</v>
      </c>
      <c r="E122" s="20"/>
      <c r="F122" s="62"/>
      <c r="G122" s="20"/>
      <c r="H122" s="20"/>
      <c r="I122" s="20"/>
      <c r="J122" s="20"/>
      <c r="K122" s="20"/>
      <c r="L122" s="20"/>
      <c r="M122" s="79"/>
    </row>
    <row r="123" spans="1:13" ht="30" customHeight="1" x14ac:dyDescent="0.2">
      <c r="A123" s="20">
        <v>602400</v>
      </c>
      <c r="B123" s="27" t="s">
        <v>142</v>
      </c>
      <c r="C123" s="20">
        <v>-14020102</v>
      </c>
      <c r="D123" s="20">
        <v>-9401491</v>
      </c>
      <c r="E123" s="20"/>
      <c r="F123" s="62">
        <v>-4476484.96</v>
      </c>
      <c r="G123" s="20"/>
      <c r="H123" s="20"/>
      <c r="I123" s="20"/>
      <c r="J123" s="20"/>
      <c r="K123" s="20"/>
      <c r="L123" s="20"/>
    </row>
    <row r="124" spans="1:13" ht="16.5" customHeight="1" x14ac:dyDescent="0.2">
      <c r="A124" s="20"/>
      <c r="B124" s="53" t="s">
        <v>145</v>
      </c>
      <c r="C124" s="20"/>
      <c r="D124" s="20"/>
      <c r="E124" s="20"/>
      <c r="F124" s="62"/>
      <c r="G124" s="20"/>
      <c r="H124" s="20"/>
      <c r="I124" s="20"/>
      <c r="J124" s="20"/>
      <c r="K124" s="20"/>
      <c r="L124" s="20"/>
    </row>
    <row r="125" spans="1:13" ht="16.5" customHeight="1" x14ac:dyDescent="0.2">
      <c r="A125" s="54">
        <v>602000</v>
      </c>
      <c r="B125" s="53" t="s">
        <v>140</v>
      </c>
      <c r="C125" s="20">
        <v>-15600664</v>
      </c>
      <c r="D125" s="20"/>
      <c r="E125" s="20"/>
      <c r="F125" s="62">
        <v>-4480475.16</v>
      </c>
      <c r="G125" s="20"/>
      <c r="H125" s="20"/>
      <c r="I125" s="20"/>
      <c r="J125" s="20"/>
      <c r="K125" s="20"/>
      <c r="L125" s="20"/>
      <c r="M125" s="55"/>
    </row>
    <row r="126" spans="1:13" ht="20.25" customHeight="1" x14ac:dyDescent="0.2">
      <c r="A126" s="20">
        <v>602100</v>
      </c>
      <c r="B126" s="25" t="s">
        <v>144</v>
      </c>
      <c r="C126" s="20">
        <v>1580562</v>
      </c>
      <c r="D126" s="20">
        <v>1580562</v>
      </c>
      <c r="E126" s="20"/>
      <c r="F126" s="62">
        <v>1981221.95</v>
      </c>
      <c r="G126" s="20"/>
      <c r="H126" s="20"/>
      <c r="I126" s="20"/>
      <c r="J126" s="20"/>
      <c r="K126" s="20"/>
      <c r="L126" s="20"/>
    </row>
    <row r="127" spans="1:13" ht="18.75" customHeight="1" x14ac:dyDescent="0.2">
      <c r="A127" s="20">
        <v>602200</v>
      </c>
      <c r="B127" s="25" t="s">
        <v>141</v>
      </c>
      <c r="C127" s="20"/>
      <c r="D127" s="20"/>
      <c r="E127" s="20"/>
      <c r="F127" s="62">
        <v>1977231.75</v>
      </c>
      <c r="G127" s="20"/>
      <c r="H127" s="20"/>
      <c r="I127" s="20"/>
      <c r="J127" s="20"/>
      <c r="K127" s="20"/>
      <c r="L127" s="20"/>
      <c r="M127" s="55"/>
    </row>
    <row r="128" spans="1:13" ht="27.75" customHeight="1" x14ac:dyDescent="0.2">
      <c r="A128" s="20">
        <v>602400</v>
      </c>
      <c r="B128" s="27" t="s">
        <v>142</v>
      </c>
      <c r="C128" s="20">
        <v>14020102</v>
      </c>
      <c r="D128" s="20">
        <v>8964354</v>
      </c>
      <c r="E128" s="20"/>
      <c r="F128" s="62">
        <v>4476484.96</v>
      </c>
      <c r="G128" s="20"/>
      <c r="H128" s="20"/>
      <c r="I128" s="20"/>
      <c r="J128" s="20"/>
      <c r="K128" s="20"/>
      <c r="L128" s="20"/>
    </row>
    <row r="130" spans="2:6" x14ac:dyDescent="0.2">
      <c r="B130" s="56" t="s">
        <v>146</v>
      </c>
    </row>
    <row r="131" spans="2:6" x14ac:dyDescent="0.2">
      <c r="B131" s="56" t="s">
        <v>147</v>
      </c>
      <c r="F131" t="s">
        <v>148</v>
      </c>
    </row>
  </sheetData>
  <mergeCells count="3">
    <mergeCell ref="K1:L1"/>
    <mergeCell ref="F2:L3"/>
    <mergeCell ref="B4:F4"/>
  </mergeCells>
  <pageMargins left="0.32" right="0.33" top="0.39370078740157499" bottom="0.39370078740157499" header="0" footer="0"/>
  <pageSetup paperSize="9" scale="7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2018-08-20T08:02:28Z</cp:lastPrinted>
  <dcterms:created xsi:type="dcterms:W3CDTF">2018-05-22T11:21:30Z</dcterms:created>
  <dcterms:modified xsi:type="dcterms:W3CDTF">2018-08-20T08:02:28Z</dcterms:modified>
</cp:coreProperties>
</file>