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  <c r="F118" i="1"/>
  <c r="C118" i="1"/>
  <c r="D130" i="1" l="1"/>
  <c r="E130" i="1"/>
  <c r="F130" i="1"/>
  <c r="F122" i="1"/>
  <c r="L121" i="1"/>
  <c r="D106" i="1"/>
  <c r="E106" i="1"/>
  <c r="F106" i="1"/>
  <c r="C106" i="1"/>
  <c r="L109" i="1"/>
  <c r="K109" i="1"/>
  <c r="L104" i="1"/>
  <c r="K104" i="1"/>
  <c r="D79" i="1"/>
  <c r="C79" i="1"/>
  <c r="F79" i="1"/>
  <c r="D66" i="1" l="1"/>
  <c r="E66" i="1"/>
  <c r="F66" i="1"/>
  <c r="C66" i="1"/>
  <c r="L12" i="1" l="1"/>
  <c r="C130" i="1" l="1"/>
  <c r="L129" i="1"/>
  <c r="K129" i="1"/>
  <c r="L111" i="1"/>
  <c r="L113" i="1"/>
  <c r="L114" i="1"/>
  <c r="L86" i="1" l="1"/>
  <c r="K86" i="1"/>
  <c r="L30" i="1"/>
  <c r="I25" i="1"/>
  <c r="D18" i="1"/>
  <c r="E18" i="1"/>
  <c r="F18" i="1"/>
  <c r="C18" i="1"/>
  <c r="K25" i="1"/>
  <c r="L25" i="1"/>
  <c r="J25" i="1"/>
  <c r="D8" i="1" l="1"/>
  <c r="E8" i="1"/>
  <c r="F8" i="1"/>
  <c r="C8" i="1"/>
  <c r="K16" i="1"/>
  <c r="L16" i="1"/>
  <c r="K14" i="1"/>
  <c r="L14" i="1"/>
  <c r="L119" i="1" l="1"/>
  <c r="L108" i="1"/>
  <c r="K108" i="1"/>
  <c r="L105" i="1"/>
  <c r="D103" i="1"/>
  <c r="E103" i="1"/>
  <c r="F103" i="1"/>
  <c r="L103" i="1" s="1"/>
  <c r="C103" i="1"/>
  <c r="D89" i="1"/>
  <c r="E89" i="1"/>
  <c r="F89" i="1"/>
  <c r="C89" i="1"/>
  <c r="D56" i="1"/>
  <c r="E56" i="1"/>
  <c r="F56" i="1"/>
  <c r="C56" i="1"/>
  <c r="K59" i="1"/>
  <c r="L59" i="1"/>
  <c r="I59" i="1"/>
  <c r="J59" i="1"/>
  <c r="D52" i="1"/>
  <c r="E52" i="1"/>
  <c r="F52" i="1"/>
  <c r="C52" i="1"/>
  <c r="K103" i="1" l="1"/>
  <c r="L54" i="1"/>
  <c r="K54" i="1"/>
  <c r="I55" i="1"/>
  <c r="J55" i="1"/>
  <c r="K55" i="1"/>
  <c r="L55" i="1"/>
  <c r="L28" i="1" l="1"/>
  <c r="K28" i="1"/>
  <c r="D100" i="1" l="1"/>
  <c r="E100" i="1"/>
  <c r="F100" i="1"/>
  <c r="C100" i="1"/>
  <c r="K119" i="1"/>
  <c r="L115" i="1"/>
  <c r="K114" i="1"/>
  <c r="K115" i="1"/>
  <c r="K112" i="1"/>
  <c r="K113" i="1"/>
  <c r="D95" i="1"/>
  <c r="E95" i="1"/>
  <c r="F95" i="1"/>
  <c r="C95" i="1"/>
  <c r="L98" i="1"/>
  <c r="K98" i="1"/>
  <c r="E79" i="1"/>
  <c r="L85" i="1"/>
  <c r="K85" i="1"/>
  <c r="D73" i="1"/>
  <c r="E73" i="1"/>
  <c r="F73" i="1"/>
  <c r="C73" i="1"/>
  <c r="L77" i="1"/>
  <c r="K77" i="1"/>
  <c r="D61" i="1"/>
  <c r="E61" i="1"/>
  <c r="F61" i="1"/>
  <c r="C61" i="1"/>
  <c r="K65" i="1"/>
  <c r="L65" i="1"/>
  <c r="I65" i="1"/>
  <c r="J65" i="1"/>
  <c r="G61" i="1"/>
  <c r="H61" i="1"/>
  <c r="D47" i="1"/>
  <c r="E47" i="1"/>
  <c r="F47" i="1"/>
  <c r="C47" i="1"/>
  <c r="D40" i="1"/>
  <c r="E40" i="1"/>
  <c r="F40" i="1"/>
  <c r="C40" i="1"/>
  <c r="K46" i="1"/>
  <c r="L46" i="1"/>
  <c r="I46" i="1"/>
  <c r="J46" i="1"/>
  <c r="D27" i="1"/>
  <c r="E27" i="1"/>
  <c r="F27" i="1"/>
  <c r="C27" i="1"/>
  <c r="K31" i="1"/>
  <c r="L31" i="1"/>
  <c r="I31" i="1"/>
  <c r="J31" i="1"/>
  <c r="I28" i="1"/>
  <c r="J28" i="1"/>
  <c r="K24" i="1"/>
  <c r="L24" i="1"/>
  <c r="I24" i="1"/>
  <c r="J24" i="1"/>
  <c r="K12" i="1"/>
  <c r="C122" i="1" l="1"/>
  <c r="D122" i="1"/>
  <c r="E126" i="1"/>
  <c r="F126" i="1"/>
  <c r="D126" i="1"/>
  <c r="C126" i="1"/>
  <c r="L127" i="1"/>
  <c r="K127" i="1"/>
  <c r="L120" i="1"/>
  <c r="K120" i="1"/>
  <c r="L118" i="1"/>
  <c r="K116" i="1"/>
  <c r="L116" i="1"/>
  <c r="L106" i="1"/>
  <c r="K117" i="1"/>
  <c r="L117" i="1"/>
  <c r="K110" i="1"/>
  <c r="L110" i="1"/>
  <c r="K111" i="1"/>
  <c r="L107" i="1"/>
  <c r="K107" i="1"/>
  <c r="K99" i="1"/>
  <c r="K97" i="1"/>
  <c r="L96" i="1"/>
  <c r="K96" i="1"/>
  <c r="L89" i="1"/>
  <c r="L94" i="1"/>
  <c r="K94" i="1"/>
  <c r="L93" i="1"/>
  <c r="K93" i="1"/>
  <c r="K92" i="1"/>
  <c r="L79" i="1"/>
  <c r="K88" i="1"/>
  <c r="K83" i="1"/>
  <c r="L83" i="1"/>
  <c r="K82" i="1"/>
  <c r="K81" i="1"/>
  <c r="L130" i="1" l="1"/>
  <c r="K130" i="1"/>
  <c r="L126" i="1"/>
  <c r="K126" i="1"/>
  <c r="K95" i="1"/>
  <c r="K118" i="1"/>
  <c r="L95" i="1"/>
  <c r="K106" i="1"/>
  <c r="K89" i="1"/>
  <c r="K79" i="1"/>
  <c r="L80" i="1"/>
  <c r="K80" i="1"/>
  <c r="L78" i="1"/>
  <c r="K78" i="1"/>
  <c r="L76" i="1"/>
  <c r="K76" i="1"/>
  <c r="K75" i="1"/>
  <c r="L74" i="1"/>
  <c r="K74" i="1"/>
  <c r="L73" i="1" l="1"/>
  <c r="K73" i="1"/>
  <c r="D71" i="1"/>
  <c r="D123" i="1" s="1"/>
  <c r="E71" i="1"/>
  <c r="F71" i="1"/>
  <c r="C71" i="1"/>
  <c r="L9" i="1"/>
  <c r="L10" i="1"/>
  <c r="L11" i="1"/>
  <c r="L13" i="1"/>
  <c r="L15" i="1"/>
  <c r="L17" i="1"/>
  <c r="L18" i="1"/>
  <c r="L19" i="1"/>
  <c r="L20" i="1"/>
  <c r="L21" i="1"/>
  <c r="L22" i="1"/>
  <c r="L23" i="1"/>
  <c r="L26" i="1"/>
  <c r="L27" i="1"/>
  <c r="L2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6" i="1"/>
  <c r="L57" i="1"/>
  <c r="L58" i="1"/>
  <c r="L60" i="1"/>
  <c r="L61" i="1"/>
  <c r="L62" i="1"/>
  <c r="L63" i="1"/>
  <c r="L64" i="1"/>
  <c r="L66" i="1"/>
  <c r="L67" i="1"/>
  <c r="L68" i="1"/>
  <c r="L69" i="1"/>
  <c r="L8" i="1"/>
  <c r="K9" i="1"/>
  <c r="K10" i="1"/>
  <c r="K11" i="1"/>
  <c r="K13" i="1"/>
  <c r="K15" i="1"/>
  <c r="K17" i="1"/>
  <c r="K18" i="1"/>
  <c r="K19" i="1"/>
  <c r="K20" i="1"/>
  <c r="K21" i="1"/>
  <c r="K22" i="1"/>
  <c r="K23" i="1"/>
  <c r="K26" i="1"/>
  <c r="K27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6" i="1"/>
  <c r="K57" i="1"/>
  <c r="K58" i="1"/>
  <c r="K60" i="1"/>
  <c r="K61" i="1"/>
  <c r="K62" i="1"/>
  <c r="K63" i="1"/>
  <c r="K64" i="1"/>
  <c r="K66" i="1"/>
  <c r="K67" i="1"/>
  <c r="K68" i="1"/>
  <c r="K69" i="1"/>
  <c r="K8" i="1"/>
  <c r="I8" i="1"/>
  <c r="J8" i="1"/>
  <c r="I9" i="1"/>
  <c r="J9" i="1"/>
  <c r="I10" i="1"/>
  <c r="J10" i="1"/>
  <c r="I11" i="1"/>
  <c r="J11" i="1"/>
  <c r="I13" i="1"/>
  <c r="J13" i="1"/>
  <c r="I15" i="1"/>
  <c r="J15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6" i="1"/>
  <c r="J26" i="1"/>
  <c r="I27" i="1"/>
  <c r="J27" i="1"/>
  <c r="I29" i="1"/>
  <c r="J29" i="1"/>
  <c r="I30" i="1"/>
  <c r="J30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7" i="1"/>
  <c r="J47" i="1"/>
  <c r="I48" i="1"/>
  <c r="J48" i="1"/>
  <c r="I49" i="1"/>
  <c r="J49" i="1"/>
  <c r="I50" i="1"/>
  <c r="J50" i="1"/>
  <c r="I51" i="1"/>
  <c r="J51" i="1"/>
  <c r="I52" i="1"/>
  <c r="J52" i="1"/>
  <c r="I56" i="1"/>
  <c r="J56" i="1"/>
  <c r="I57" i="1"/>
  <c r="J57" i="1"/>
  <c r="I58" i="1"/>
  <c r="J58" i="1"/>
  <c r="I60" i="1"/>
  <c r="J60" i="1"/>
  <c r="I62" i="1"/>
  <c r="J62" i="1"/>
  <c r="I63" i="1"/>
  <c r="J63" i="1"/>
  <c r="I64" i="1"/>
  <c r="J64" i="1"/>
  <c r="I66" i="1"/>
  <c r="J66" i="1"/>
  <c r="I67" i="1"/>
  <c r="J67" i="1"/>
  <c r="I68" i="1"/>
  <c r="J68" i="1"/>
  <c r="I69" i="1"/>
  <c r="J69" i="1"/>
  <c r="I61" i="1" l="1"/>
  <c r="J61" i="1"/>
  <c r="C123" i="1"/>
  <c r="L71" i="1"/>
  <c r="F123" i="1"/>
  <c r="K122" i="1"/>
  <c r="L122" i="1"/>
  <c r="K71" i="1"/>
  <c r="K123" i="1" l="1"/>
  <c r="L123" i="1"/>
  <c r="E123" i="1"/>
  <c r="E122" i="1"/>
  <c r="E121" i="1"/>
  <c r="E118" i="1"/>
</calcChain>
</file>

<file path=xl/sharedStrings.xml><?xml version="1.0" encoding="utf-8"?>
<sst xmlns="http://schemas.openxmlformats.org/spreadsheetml/2006/main" count="266" uniqueCount="200">
  <si>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</si>
  <si>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</si>
  <si>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</si>
  <si>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</si>
  <si>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</si>
  <si>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</si>
  <si>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</si>
  <si>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</si>
  <si>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</si>
  <si>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</si>
  <si>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</si>
  <si>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</si>
  <si>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</si>
  <si>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</si>
  <si>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</si>
  <si>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</si>
  <si>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</si>
  <si>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</si>
  <si>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</si>
  <si>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</si>
  <si>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</si>
  <si>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</si>
  <si>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</si>
  <si>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</si>
  <si>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</si>
  <si>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</si>
  <si>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</si>
  <si>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</si>
  <si>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</si>
  <si>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</si>
  <si>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</si>
  <si>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</si>
  <si>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</si>
  <si>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</si>
  <si>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</si>
  <si>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</si>
  <si>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</si>
  <si>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</si>
  <si>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</si>
  <si>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</si>
  <si>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</si>
  <si>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</si>
  <si>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</si>
  <si>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</si>
  <si>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</si>
  <si>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</si>
  <si>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</si>
  <si>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</si>
  <si>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</si>
  <si>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</si>
  <si>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</si>
  <si>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</si>
  <si>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</si>
  <si>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</si>
  <si>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</si>
  <si>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</si>
  <si>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</si>
  <si>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</si>
  <si>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</si>
  <si>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</si>
  <si>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</si>
  <si>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</si>
  <si>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</si>
  <si>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</si>
  <si>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</si>
  <si>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</si>
  <si>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</si>
  <si>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</si>
  <si>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</si>
  <si>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</si>
  <si>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</si>
  <si>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</si>
  <si>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</si>
  <si>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</si>
  <si>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</si>
  <si>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</si>
  <si>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</si>
  <si>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</si>
  <si>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</si>
  <si>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</si>
  <si>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</si>
  <si>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</si>
  <si>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</si>
  <si>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</si>
  <si>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</si>
  <si>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</si>
  <si>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</si>
  <si>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</si>
  <si>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</si>
  <si>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</si>
  <si>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</si>
  <si>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</si>
  <si>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</si>
  <si>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</si>
  <si>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</si>
  <si>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</si>
  <si>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</si>
  <si>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</si>
  <si>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</si>
  <si>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</si>
  <si>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</si>
  <si>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</si>
  <si>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</si>
  <si>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</si>
  <si>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</si>
  <si>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</si>
  <si>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</si>
  <si>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</si>
  <si>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</si>
  <si>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</si>
  <si>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</si>
  <si>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</si>
  <si>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</si>
  <si>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</si>
  <si>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</si>
  <si>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</si>
  <si>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</si>
  <si>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</si>
  <si>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</si>
  <si>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</si>
  <si>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</si>
  <si>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</si>
  <si>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</si>
  <si>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</si>
  <si>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</si>
  <si>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</si>
  <si>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</si>
  <si>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Ліквідація іншого забруднення навколишнього природного середовища</t>
  </si>
  <si>
    <t>0118313</t>
  </si>
  <si>
    <t>Всього видатків спеціального фонду</t>
  </si>
  <si>
    <t>ВСЬОГО ВИДАТКІВ</t>
  </si>
  <si>
    <t>II  КРЕДИТУВАННЯ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</si>
  <si>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</si>
  <si>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</si>
  <si>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</si>
  <si>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</si>
  <si>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</si>
  <si>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</si>
  <si>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</si>
  <si>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</si>
  <si>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</si>
  <si>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</si>
  <si>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</si>
  <si>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</si>
  <si>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</si>
  <si>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</si>
  <si>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</si>
  <si>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</si>
  <si>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</si>
  <si>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</si>
  <si>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</si>
  <si>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</si>
  <si>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</si>
  <si>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</si>
  <si>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</si>
  <si>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</si>
  <si>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</si>
  <si>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</si>
  <si>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</si>
  <si>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</si>
  <si>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</si>
  <si>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</si>
  <si>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</si>
  <si>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</si>
  <si>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</si>
  <si>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</si>
  <si>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</si>
  <si>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</si>
  <si>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</si>
  <si>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0116013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</si>
  <si>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</si>
  <si>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</si>
  <si>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</si>
  <si>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</si>
  <si>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  (бюджет розвитку)</t>
  </si>
  <si>
    <t>Утримання та навчально-тренувальна робота комунальних дитячо-юнацьких спортивних шкіл (бюджет розвитку)</t>
  </si>
  <si>
    <t>Утримання та забезпечення діяльності центрів соціальних служб для сім`ї, дітей та молоді (бюджет розвитку)</t>
  </si>
  <si>
    <t>0810180</t>
  </si>
  <si>
    <t>1010180</t>
  </si>
  <si>
    <t>0611170</t>
  </si>
  <si>
    <t>Забезпечення діяльності інклюзивно-ресурсних центрів</t>
  </si>
  <si>
    <t>0118230</t>
  </si>
  <si>
    <t>Забезпечення діяльності інклюзивно-ресурсних центрів (бюджет розвитку)</t>
  </si>
  <si>
    <t>Інші програми та заходи у сфері освіти ( власні надходження)</t>
  </si>
  <si>
    <t>0117330</t>
  </si>
  <si>
    <t>Будівництво інших об`єктів комунальної власності</t>
  </si>
  <si>
    <t>1017424</t>
  </si>
  <si>
    <t>Будівництво установ та закладів культури</t>
  </si>
  <si>
    <t>КРЕДИТУВАННЯ ЗАГАЛЬНИЙ ФОНД</t>
  </si>
  <si>
    <t>КРЕДИТУВАННЯ СПЕЦІАЛЬНИЙ ФОНД</t>
  </si>
  <si>
    <t>Надання довгострокових кредитів індивідуальним забудовникам житла на селі</t>
  </si>
  <si>
    <t>Забезпечення діяльності інших закладів у сфері освіти (бюджет розвитку)</t>
  </si>
  <si>
    <t>Виконання міського бюджету за I півріччя  2019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</si>
  <si>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</si>
  <si>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Організація благоустрою населених пунктів (бюджет розвитку)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</si>
  <si>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</si>
  <si>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</si>
  <si>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0118330</t>
  </si>
  <si>
    <t>Інша діяльність у сфері екології та охорони природних ресурсів</t>
  </si>
  <si>
    <t>до рішення виконавчого комітету  міської ради від 25.07. 2019 року "Про звіт про виконання міського бюджету за I півріччя  2019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</si>
</sst>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1" fontId="1" fillId="5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5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1" fillId="5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49" fontId="0" fillId="3" borderId="1" xfId="0" applyNumberFormat="1" applyFill="1" applyBorder="1"/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/>
    <xf numFmtId="164" fontId="5" fillId="3" borderId="1" xfId="0" applyNumberFormat="1" applyFont="1" applyFill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zoomScaleNormal="100" workbookViewId="0">
      <selection activeCell="B3" sqref="B3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98" t="s">
        <v>104</v>
      </c>
      <c r="L1" s="98"/>
    </row>
    <row r="2" spans="1:12" ht="28.5" customHeight="1" x14ac:dyDescent="0.3">
      <c r="A2" s="3"/>
      <c r="B2" s="2"/>
      <c r="C2" s="2"/>
      <c r="D2" s="2"/>
      <c r="E2" s="2"/>
      <c r="F2" s="99" t="s">
        <v>199</v>
      </c>
      <c r="G2" s="99"/>
      <c r="H2" s="99"/>
      <c r="I2" s="99"/>
      <c r="J2" s="99"/>
      <c r="K2" s="99"/>
      <c r="L2" s="99"/>
    </row>
    <row r="3" spans="1:12" x14ac:dyDescent="0.2">
      <c r="A3" s="2"/>
      <c r="B3" s="2"/>
      <c r="C3" s="2"/>
      <c r="D3" s="2"/>
      <c r="E3" s="2"/>
      <c r="F3" s="99"/>
      <c r="G3" s="99"/>
      <c r="H3" s="99"/>
      <c r="I3" s="99"/>
      <c r="J3" s="99"/>
      <c r="K3" s="99"/>
      <c r="L3" s="99"/>
    </row>
    <row r="4" spans="1:12" ht="18.75" customHeight="1" x14ac:dyDescent="0.2">
      <c r="B4" s="100" t="s">
        <v>192</v>
      </c>
      <c r="C4" s="100"/>
      <c r="D4" s="100"/>
      <c r="E4" s="100"/>
      <c r="F4" s="100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2">
        <f>C9+C10+C11+C13+C15+C17+C12+C14+C16</f>
        <v>15965740</v>
      </c>
      <c r="D8" s="82">
        <f t="shared" ref="D8:F8" si="0">D9+D10+D11+D13+D15+D17+D12+D14+D16</f>
        <v>9077683</v>
      </c>
      <c r="E8" s="82">
        <f t="shared" si="0"/>
        <v>0</v>
      </c>
      <c r="F8" s="82">
        <f t="shared" si="0"/>
        <v>7388083.3099999996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46.27460618800005</v>
      </c>
      <c r="L8" s="8">
        <f>(F8/D8)*100</f>
        <v>81.387324386630382</v>
      </c>
    </row>
    <row r="9" spans="1:12" ht="54" customHeight="1" x14ac:dyDescent="0.2">
      <c r="A9" s="9" t="s">
        <v>11</v>
      </c>
      <c r="B9" s="10" t="s">
        <v>12</v>
      </c>
      <c r="C9" s="56">
        <v>12536700</v>
      </c>
      <c r="D9" s="56">
        <v>7198634</v>
      </c>
      <c r="E9" s="11">
        <v>0</v>
      </c>
      <c r="F9" s="56">
        <v>5791602.5700000003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73" si="1">(F9/C9)*100</f>
        <v>46.197185623010846</v>
      </c>
      <c r="L9" s="22">
        <f t="shared" ref="L9:L73" si="2">(F9/D9)*100</f>
        <v>80.454188530768477</v>
      </c>
    </row>
    <row r="10" spans="1:12" ht="20.25" customHeight="1" x14ac:dyDescent="0.2">
      <c r="A10" s="9" t="s">
        <v>13</v>
      </c>
      <c r="B10" s="10" t="s">
        <v>14</v>
      </c>
      <c r="C10" s="56">
        <v>155000</v>
      </c>
      <c r="D10" s="56">
        <v>123000</v>
      </c>
      <c r="E10" s="11">
        <v>0</v>
      </c>
      <c r="F10" s="56">
        <v>53008.72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34.199174193548387</v>
      </c>
      <c r="L10" s="22">
        <f t="shared" si="2"/>
        <v>43.096520325203251</v>
      </c>
    </row>
    <row r="11" spans="1:12" ht="34.5" customHeight="1" x14ac:dyDescent="0.2">
      <c r="A11" s="9" t="s">
        <v>15</v>
      </c>
      <c r="B11" s="10" t="s">
        <v>16</v>
      </c>
      <c r="C11" s="56">
        <v>791000</v>
      </c>
      <c r="D11" s="56">
        <v>476544</v>
      </c>
      <c r="E11" s="11">
        <v>0</v>
      </c>
      <c r="F11" s="56">
        <v>339077.6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42.866953223767382</v>
      </c>
      <c r="L11" s="22">
        <f t="shared" si="2"/>
        <v>71.153471662637656</v>
      </c>
    </row>
    <row r="12" spans="1:12" ht="18" customHeight="1" x14ac:dyDescent="0.2">
      <c r="A12" s="9" t="s">
        <v>144</v>
      </c>
      <c r="B12" s="10" t="s">
        <v>14</v>
      </c>
      <c r="C12" s="56">
        <v>7200</v>
      </c>
      <c r="D12" s="56">
        <v>4200</v>
      </c>
      <c r="E12" s="11"/>
      <c r="F12" s="56">
        <v>4000</v>
      </c>
      <c r="G12" s="11"/>
      <c r="H12" s="11"/>
      <c r="I12" s="11"/>
      <c r="J12" s="11"/>
      <c r="K12" s="22">
        <f t="shared" si="1"/>
        <v>55.555555555555557</v>
      </c>
      <c r="L12" s="22">
        <f t="shared" si="2"/>
        <v>95.238095238095227</v>
      </c>
    </row>
    <row r="13" spans="1:12" ht="30.75" customHeight="1" x14ac:dyDescent="0.2">
      <c r="A13" s="9" t="s">
        <v>17</v>
      </c>
      <c r="B13" s="10" t="s">
        <v>16</v>
      </c>
      <c r="C13" s="56">
        <v>694000</v>
      </c>
      <c r="D13" s="56">
        <v>383400</v>
      </c>
      <c r="E13" s="11">
        <v>0</v>
      </c>
      <c r="F13" s="56">
        <v>340279.06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49.031564841498557</v>
      </c>
      <c r="L13" s="22">
        <f t="shared" si="2"/>
        <v>88.753015127803863</v>
      </c>
    </row>
    <row r="14" spans="1:12" ht="19.5" customHeight="1" x14ac:dyDescent="0.2">
      <c r="A14" s="9" t="s">
        <v>177</v>
      </c>
      <c r="B14" s="10" t="s">
        <v>14</v>
      </c>
      <c r="C14" s="56">
        <v>10000</v>
      </c>
      <c r="D14" s="56">
        <v>10000</v>
      </c>
      <c r="E14" s="11"/>
      <c r="F14" s="56">
        <v>0</v>
      </c>
      <c r="G14" s="11"/>
      <c r="H14" s="11"/>
      <c r="I14" s="11"/>
      <c r="J14" s="11"/>
      <c r="K14" s="22">
        <f t="shared" si="1"/>
        <v>0</v>
      </c>
      <c r="L14" s="22">
        <f t="shared" si="2"/>
        <v>0</v>
      </c>
    </row>
    <row r="15" spans="1:12" ht="30.75" customHeight="1" x14ac:dyDescent="0.2">
      <c r="A15" s="9" t="s">
        <v>18</v>
      </c>
      <c r="B15" s="10" t="s">
        <v>16</v>
      </c>
      <c r="C15" s="56">
        <v>461000</v>
      </c>
      <c r="D15" s="56">
        <v>233439</v>
      </c>
      <c r="E15" s="11">
        <v>0</v>
      </c>
      <c r="F15" s="56">
        <v>223641.36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48.512225596529277</v>
      </c>
      <c r="L15" s="22">
        <f t="shared" si="2"/>
        <v>95.802912109801696</v>
      </c>
    </row>
    <row r="16" spans="1:12" ht="16.5" customHeight="1" x14ac:dyDescent="0.2">
      <c r="A16" s="9" t="s">
        <v>178</v>
      </c>
      <c r="B16" s="10" t="s">
        <v>14</v>
      </c>
      <c r="C16" s="56">
        <v>15000</v>
      </c>
      <c r="D16" s="56">
        <v>12716</v>
      </c>
      <c r="E16" s="11"/>
      <c r="F16" s="56">
        <v>8716</v>
      </c>
      <c r="G16" s="11"/>
      <c r="H16" s="11"/>
      <c r="I16" s="11"/>
      <c r="J16" s="11"/>
      <c r="K16" s="22">
        <f t="shared" si="1"/>
        <v>58.106666666666662</v>
      </c>
      <c r="L16" s="22">
        <f t="shared" si="2"/>
        <v>68.543567159484127</v>
      </c>
    </row>
    <row r="17" spans="1:12" ht="30" customHeight="1" x14ac:dyDescent="0.2">
      <c r="A17" s="9" t="s">
        <v>19</v>
      </c>
      <c r="B17" s="10" t="s">
        <v>16</v>
      </c>
      <c r="C17" s="56">
        <v>1295840</v>
      </c>
      <c r="D17" s="56">
        <v>635750</v>
      </c>
      <c r="E17" s="11">
        <v>0</v>
      </c>
      <c r="F17" s="56">
        <v>627758</v>
      </c>
      <c r="G17" s="11">
        <v>0</v>
      </c>
      <c r="H17" s="11">
        <v>0</v>
      </c>
      <c r="I17" s="11" t="e">
        <f>D17-#REF!</f>
        <v>#REF!</v>
      </c>
      <c r="J17" s="11" t="e">
        <f>C17-#REF!</f>
        <v>#REF!</v>
      </c>
      <c r="K17" s="22">
        <f t="shared" si="1"/>
        <v>48.444098036794664</v>
      </c>
      <c r="L17" s="22">
        <f t="shared" si="2"/>
        <v>98.742902084152576</v>
      </c>
    </row>
    <row r="18" spans="1:12" ht="21.75" customHeight="1" x14ac:dyDescent="0.2">
      <c r="A18" s="6" t="s">
        <v>20</v>
      </c>
      <c r="B18" s="7" t="s">
        <v>21</v>
      </c>
      <c r="C18" s="82">
        <f>C19+C20+C21+C22+C23+C24+C26+C25</f>
        <v>78333536</v>
      </c>
      <c r="D18" s="82">
        <f t="shared" ref="D18:F18" si="3">D19+D20+D21+D22+D23+D24+D26+D25</f>
        <v>49874741</v>
      </c>
      <c r="E18" s="82">
        <f t="shared" si="3"/>
        <v>0</v>
      </c>
      <c r="F18" s="82">
        <f t="shared" si="3"/>
        <v>46589468.520000003</v>
      </c>
      <c r="G18" s="8">
        <v>1953584.2600000002</v>
      </c>
      <c r="H18" s="8">
        <v>2216649.7000000002</v>
      </c>
      <c r="I18" s="8" t="e">
        <f>D18-#REF!</f>
        <v>#REF!</v>
      </c>
      <c r="J18" s="8" t="e">
        <f>C18-#REF!</f>
        <v>#REF!</v>
      </c>
      <c r="K18" s="8">
        <f t="shared" si="1"/>
        <v>59.47576338185474</v>
      </c>
      <c r="L18" s="8">
        <f t="shared" si="2"/>
        <v>93.412953302353998</v>
      </c>
    </row>
    <row r="19" spans="1:12" x14ac:dyDescent="0.2">
      <c r="A19" s="9" t="s">
        <v>22</v>
      </c>
      <c r="B19" s="10" t="s">
        <v>23</v>
      </c>
      <c r="C19" s="56">
        <v>9457003</v>
      </c>
      <c r="D19" s="56">
        <v>5258105</v>
      </c>
      <c r="E19" s="11">
        <v>0</v>
      </c>
      <c r="F19" s="56">
        <v>4735904.12</v>
      </c>
      <c r="G19" s="11">
        <v>60.09</v>
      </c>
      <c r="H19" s="11">
        <v>60.09</v>
      </c>
      <c r="I19" s="11" t="e">
        <f>D19-#REF!</f>
        <v>#REF!</v>
      </c>
      <c r="J19" s="11" t="e">
        <f>C19-#REF!</f>
        <v>#REF!</v>
      </c>
      <c r="K19" s="22">
        <f t="shared" si="1"/>
        <v>50.078276595661443</v>
      </c>
      <c r="L19" s="22">
        <f t="shared" si="2"/>
        <v>90.068648686171159</v>
      </c>
    </row>
    <row r="20" spans="1:12" ht="51" x14ac:dyDescent="0.2">
      <c r="A20" s="9" t="s">
        <v>24</v>
      </c>
      <c r="B20" s="10" t="s">
        <v>25</v>
      </c>
      <c r="C20" s="56">
        <v>58741733</v>
      </c>
      <c r="D20" s="56">
        <v>38479805</v>
      </c>
      <c r="E20" s="11">
        <v>0</v>
      </c>
      <c r="F20" s="56">
        <v>36637979.32</v>
      </c>
      <c r="G20" s="11">
        <v>1953410.87</v>
      </c>
      <c r="H20" s="11">
        <v>2216476.41</v>
      </c>
      <c r="I20" s="11" t="e">
        <f>D20-#REF!</f>
        <v>#REF!</v>
      </c>
      <c r="J20" s="11" t="e">
        <f>C20-#REF!</f>
        <v>#REF!</v>
      </c>
      <c r="K20" s="22">
        <f t="shared" si="1"/>
        <v>62.371294561568348</v>
      </c>
      <c r="L20" s="22">
        <f t="shared" si="2"/>
        <v>95.213526471872711</v>
      </c>
    </row>
    <row r="21" spans="1:12" ht="25.5" x14ac:dyDescent="0.2">
      <c r="A21" s="9" t="s">
        <v>26</v>
      </c>
      <c r="B21" s="10" t="s">
        <v>27</v>
      </c>
      <c r="C21" s="56">
        <v>2553445</v>
      </c>
      <c r="D21" s="56">
        <v>1500303</v>
      </c>
      <c r="E21" s="11">
        <v>0</v>
      </c>
      <c r="F21" s="56">
        <v>1429482.4</v>
      </c>
      <c r="G21" s="11">
        <v>113.2</v>
      </c>
      <c r="H21" s="11">
        <v>113.2</v>
      </c>
      <c r="I21" s="11" t="e">
        <f>D21-#REF!</f>
        <v>#REF!</v>
      </c>
      <c r="J21" s="11" t="e">
        <f>C21-#REF!</f>
        <v>#REF!</v>
      </c>
      <c r="K21" s="22">
        <f t="shared" si="1"/>
        <v>55.98250207073189</v>
      </c>
      <c r="L21" s="22">
        <f t="shared" si="2"/>
        <v>95.279580191467986</v>
      </c>
    </row>
    <row r="22" spans="1:12" x14ac:dyDescent="0.2">
      <c r="A22" s="9" t="s">
        <v>28</v>
      </c>
      <c r="B22" s="10" t="s">
        <v>29</v>
      </c>
      <c r="C22" s="56">
        <v>737000</v>
      </c>
      <c r="D22" s="56">
        <v>487355</v>
      </c>
      <c r="E22" s="11">
        <v>0</v>
      </c>
      <c r="F22" s="56">
        <v>441279.89</v>
      </c>
      <c r="G22" s="11">
        <v>0.1</v>
      </c>
      <c r="H22" s="11">
        <v>0</v>
      </c>
      <c r="I22" s="11" t="e">
        <f>D22-#REF!</f>
        <v>#REF!</v>
      </c>
      <c r="J22" s="11" t="e">
        <f>C22-#REF!</f>
        <v>#REF!</v>
      </c>
      <c r="K22" s="22">
        <f t="shared" si="1"/>
        <v>59.875154681139755</v>
      </c>
      <c r="L22" s="22">
        <f t="shared" si="2"/>
        <v>90.545883390957314</v>
      </c>
    </row>
    <row r="23" spans="1:12" x14ac:dyDescent="0.2">
      <c r="A23" s="9" t="s">
        <v>30</v>
      </c>
      <c r="B23" s="10" t="s">
        <v>31</v>
      </c>
      <c r="C23" s="56">
        <v>2258600</v>
      </c>
      <c r="D23" s="56">
        <v>1286150</v>
      </c>
      <c r="E23" s="11">
        <v>0</v>
      </c>
      <c r="F23" s="56">
        <v>1127347.26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49.913542017178784</v>
      </c>
      <c r="L23" s="22">
        <f t="shared" si="2"/>
        <v>87.652860086304088</v>
      </c>
    </row>
    <row r="24" spans="1:12" ht="20.25" customHeight="1" x14ac:dyDescent="0.2">
      <c r="A24" s="9" t="s">
        <v>145</v>
      </c>
      <c r="B24" s="10" t="s">
        <v>146</v>
      </c>
      <c r="C24" s="56">
        <v>171300</v>
      </c>
      <c r="D24" s="56">
        <v>117800</v>
      </c>
      <c r="E24" s="11"/>
      <c r="F24" s="56">
        <v>98212.24</v>
      </c>
      <c r="G24" s="11"/>
      <c r="H24" s="11"/>
      <c r="I24" s="11" t="e">
        <f>D24-#REF!</f>
        <v>#REF!</v>
      </c>
      <c r="J24" s="11" t="e">
        <f>C24-#REF!</f>
        <v>#REF!</v>
      </c>
      <c r="K24" s="22">
        <f t="shared" si="1"/>
        <v>57.333473438412142</v>
      </c>
      <c r="L24" s="22">
        <f t="shared" si="2"/>
        <v>83.372020373514431</v>
      </c>
    </row>
    <row r="25" spans="1:12" ht="19.5" customHeight="1" x14ac:dyDescent="0.2">
      <c r="A25" s="9" t="s">
        <v>179</v>
      </c>
      <c r="B25" s="10" t="s">
        <v>180</v>
      </c>
      <c r="C25" s="56">
        <v>809155</v>
      </c>
      <c r="D25" s="56">
        <v>523755</v>
      </c>
      <c r="E25" s="11"/>
      <c r="F25" s="56">
        <v>51838.59</v>
      </c>
      <c r="G25" s="11"/>
      <c r="H25" s="11"/>
      <c r="I25" s="11" t="e">
        <f>D25-#REF!</f>
        <v>#REF!</v>
      </c>
      <c r="J25" s="11" t="e">
        <f>C25-#REF!</f>
        <v>#REF!</v>
      </c>
      <c r="K25" s="22">
        <f t="shared" si="1"/>
        <v>6.4065092596597681</v>
      </c>
      <c r="L25" s="22">
        <f t="shared" si="2"/>
        <v>9.89748832946702</v>
      </c>
    </row>
    <row r="26" spans="1:12" ht="38.25" x14ac:dyDescent="0.2">
      <c r="A26" s="9" t="s">
        <v>32</v>
      </c>
      <c r="B26" s="10" t="s">
        <v>33</v>
      </c>
      <c r="C26" s="56">
        <v>3605300</v>
      </c>
      <c r="D26" s="56">
        <v>2221468</v>
      </c>
      <c r="E26" s="11">
        <v>0</v>
      </c>
      <c r="F26" s="56">
        <v>2067424.7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57.34404071783208</v>
      </c>
      <c r="L26" s="22">
        <f t="shared" si="2"/>
        <v>93.065697997900486</v>
      </c>
    </row>
    <row r="27" spans="1:12" ht="19.5" customHeight="1" x14ac:dyDescent="0.2">
      <c r="A27" s="6" t="s">
        <v>34</v>
      </c>
      <c r="B27" s="7" t="s">
        <v>35</v>
      </c>
      <c r="C27" s="82">
        <f>C28+C29+C30+C31+C32+C33+C34+C35+C36+C37+C38+C39</f>
        <v>6626300</v>
      </c>
      <c r="D27" s="82">
        <f t="shared" ref="D27:F27" si="4">D28+D29+D30+D31+D32+D33+D34+D35+D36+D37+D38+D39</f>
        <v>3573710</v>
      </c>
      <c r="E27" s="8">
        <f t="shared" si="4"/>
        <v>0</v>
      </c>
      <c r="F27" s="82">
        <f t="shared" si="4"/>
        <v>2958213</v>
      </c>
      <c r="G27" s="12">
        <v>0</v>
      </c>
      <c r="H27" s="12">
        <v>0</v>
      </c>
      <c r="I27" s="12" t="e">
        <f>D27-#REF!</f>
        <v>#REF!</v>
      </c>
      <c r="J27" s="12" t="e">
        <f>C27-#REF!</f>
        <v>#REF!</v>
      </c>
      <c r="K27" s="8">
        <f t="shared" si="1"/>
        <v>44.643511461901817</v>
      </c>
      <c r="L27" s="8">
        <f t="shared" si="2"/>
        <v>82.777085997464823</v>
      </c>
    </row>
    <row r="28" spans="1:12" ht="25.5" customHeight="1" x14ac:dyDescent="0.2">
      <c r="A28" s="66" t="s">
        <v>150</v>
      </c>
      <c r="B28" s="63" t="s">
        <v>147</v>
      </c>
      <c r="C28" s="64">
        <v>38000</v>
      </c>
      <c r="D28" s="64">
        <v>28000</v>
      </c>
      <c r="E28" s="22"/>
      <c r="F28" s="64">
        <v>9625</v>
      </c>
      <c r="G28" s="22"/>
      <c r="H28" s="22"/>
      <c r="I28" s="22" t="e">
        <f>D28-#REF!</f>
        <v>#REF!</v>
      </c>
      <c r="J28" s="22" t="e">
        <f>C28-#REF!</f>
        <v>#REF!</v>
      </c>
      <c r="K28" s="22">
        <f t="shared" si="1"/>
        <v>25.328947368421051</v>
      </c>
      <c r="L28" s="22">
        <f t="shared" si="2"/>
        <v>34.375</v>
      </c>
    </row>
    <row r="29" spans="1:12" ht="18" customHeight="1" x14ac:dyDescent="0.2">
      <c r="A29" s="9" t="s">
        <v>36</v>
      </c>
      <c r="B29" s="10" t="s">
        <v>37</v>
      </c>
      <c r="C29" s="56">
        <v>22000</v>
      </c>
      <c r="D29" s="56">
        <v>15960</v>
      </c>
      <c r="E29" s="11">
        <v>0</v>
      </c>
      <c r="F29" s="56">
        <v>9478.83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43.085590909090911</v>
      </c>
      <c r="L29" s="22">
        <f t="shared" si="2"/>
        <v>59.391165413533834</v>
      </c>
    </row>
    <row r="30" spans="1:12" ht="51" x14ac:dyDescent="0.2">
      <c r="A30" s="9" t="s">
        <v>38</v>
      </c>
      <c r="B30" s="10" t="s">
        <v>39</v>
      </c>
      <c r="C30" s="56">
        <v>130000</v>
      </c>
      <c r="D30" s="56">
        <v>130000</v>
      </c>
      <c r="E30" s="11">
        <v>0</v>
      </c>
      <c r="F30" s="56">
        <v>0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0</v>
      </c>
      <c r="L30" s="22">
        <f t="shared" si="2"/>
        <v>0</v>
      </c>
    </row>
    <row r="31" spans="1:12" ht="25.5" x14ac:dyDescent="0.2">
      <c r="A31" s="65" t="s">
        <v>149</v>
      </c>
      <c r="B31" s="10" t="s">
        <v>148</v>
      </c>
      <c r="C31" s="56">
        <v>80000</v>
      </c>
      <c r="D31" s="56">
        <v>40200</v>
      </c>
      <c r="E31" s="11"/>
      <c r="F31" s="56">
        <v>33950.67</v>
      </c>
      <c r="G31" s="11"/>
      <c r="H31" s="11"/>
      <c r="I31" s="11" t="e">
        <f>D31-#REF!</f>
        <v>#REF!</v>
      </c>
      <c r="J31" s="11" t="e">
        <f>C31-#REF!</f>
        <v>#REF!</v>
      </c>
      <c r="K31" s="22">
        <f t="shared" si="1"/>
        <v>42.438337499999996</v>
      </c>
      <c r="L31" s="22">
        <f t="shared" si="2"/>
        <v>84.454402985074623</v>
      </c>
    </row>
    <row r="32" spans="1:12" ht="32.25" customHeight="1" x14ac:dyDescent="0.2">
      <c r="A32" s="9" t="s">
        <v>40</v>
      </c>
      <c r="B32" s="10" t="s">
        <v>41</v>
      </c>
      <c r="C32" s="56">
        <v>600000</v>
      </c>
      <c r="D32" s="56">
        <v>360000</v>
      </c>
      <c r="E32" s="11">
        <v>0</v>
      </c>
      <c r="F32" s="56">
        <v>183448.08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30.574679999999997</v>
      </c>
      <c r="L32" s="22">
        <f t="shared" si="2"/>
        <v>50.957799999999999</v>
      </c>
    </row>
    <row r="33" spans="1:12" ht="25.5" x14ac:dyDescent="0.2">
      <c r="A33" s="9" t="s">
        <v>42</v>
      </c>
      <c r="B33" s="10" t="s">
        <v>43</v>
      </c>
      <c r="C33" s="56">
        <v>110000</v>
      </c>
      <c r="D33" s="56">
        <v>110000</v>
      </c>
      <c r="E33" s="11">
        <v>0</v>
      </c>
      <c r="F33" s="56">
        <v>110000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100</v>
      </c>
      <c r="L33" s="22">
        <f t="shared" si="2"/>
        <v>100</v>
      </c>
    </row>
    <row r="34" spans="1:12" ht="47.25" customHeight="1" x14ac:dyDescent="0.2">
      <c r="A34" s="9" t="s">
        <v>44</v>
      </c>
      <c r="B34" s="10" t="s">
        <v>45</v>
      </c>
      <c r="C34" s="56">
        <v>4102700</v>
      </c>
      <c r="D34" s="56">
        <v>2044450</v>
      </c>
      <c r="E34" s="11">
        <v>0</v>
      </c>
      <c r="F34" s="56">
        <v>1883063.2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45.898145123942768</v>
      </c>
      <c r="L34" s="22">
        <f t="shared" si="2"/>
        <v>92.106101885592693</v>
      </c>
    </row>
    <row r="35" spans="1:12" ht="25.5" x14ac:dyDescent="0.2">
      <c r="A35" s="9" t="s">
        <v>46</v>
      </c>
      <c r="B35" s="10" t="s">
        <v>47</v>
      </c>
      <c r="C35" s="56">
        <v>686000</v>
      </c>
      <c r="D35" s="56">
        <v>348500</v>
      </c>
      <c r="E35" s="11">
        <v>0</v>
      </c>
      <c r="F35" s="56">
        <v>298123.37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43.458217201166185</v>
      </c>
      <c r="L35" s="22">
        <f t="shared" si="2"/>
        <v>85.544725968436154</v>
      </c>
    </row>
    <row r="36" spans="1:12" ht="51" x14ac:dyDescent="0.2">
      <c r="A36" s="9" t="s">
        <v>48</v>
      </c>
      <c r="B36" s="10" t="s">
        <v>49</v>
      </c>
      <c r="C36" s="56">
        <v>24800</v>
      </c>
      <c r="D36" s="56">
        <v>18600</v>
      </c>
      <c r="E36" s="11">
        <v>0</v>
      </c>
      <c r="F36" s="56">
        <v>15850.02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63.911370967741931</v>
      </c>
      <c r="L36" s="22">
        <f t="shared" si="2"/>
        <v>85.215161290322584</v>
      </c>
    </row>
    <row r="37" spans="1:12" ht="38.25" hidden="1" x14ac:dyDescent="0.2">
      <c r="A37" s="9" t="s">
        <v>50</v>
      </c>
      <c r="B37" s="10" t="s">
        <v>51</v>
      </c>
      <c r="C37" s="56"/>
      <c r="D37" s="56"/>
      <c r="E37" s="11">
        <v>0</v>
      </c>
      <c r="F37" s="56"/>
      <c r="G37" s="11">
        <v>0</v>
      </c>
      <c r="H37" s="11">
        <v>0</v>
      </c>
      <c r="I37" s="11" t="e">
        <f>D37-#REF!</f>
        <v>#REF!</v>
      </c>
      <c r="J37" s="11" t="e">
        <f>C37-#REF!</f>
        <v>#REF!</v>
      </c>
      <c r="K37" s="22" t="e">
        <f t="shared" si="1"/>
        <v>#DIV/0!</v>
      </c>
      <c r="L37" s="22" t="e">
        <f t="shared" si="2"/>
        <v>#DIV/0!</v>
      </c>
    </row>
    <row r="38" spans="1:12" ht="29.25" customHeight="1" x14ac:dyDescent="0.2">
      <c r="A38" s="9" t="s">
        <v>52</v>
      </c>
      <c r="B38" s="10" t="s">
        <v>53</v>
      </c>
      <c r="C38" s="56">
        <v>474800</v>
      </c>
      <c r="D38" s="56">
        <v>253000</v>
      </c>
      <c r="E38" s="11">
        <v>0</v>
      </c>
      <c r="F38" s="56">
        <v>235308.41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49.559479780960402</v>
      </c>
      <c r="L38" s="22">
        <f t="shared" si="2"/>
        <v>93.007276679841894</v>
      </c>
    </row>
    <row r="39" spans="1:12" ht="29.25" customHeight="1" x14ac:dyDescent="0.2">
      <c r="A39" s="9" t="s">
        <v>54</v>
      </c>
      <c r="B39" s="10" t="s">
        <v>55</v>
      </c>
      <c r="C39" s="56">
        <v>358000</v>
      </c>
      <c r="D39" s="56">
        <v>225000</v>
      </c>
      <c r="E39" s="11">
        <v>0</v>
      </c>
      <c r="F39" s="56">
        <v>179365.42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50.102072625698327</v>
      </c>
      <c r="L39" s="22">
        <f t="shared" si="2"/>
        <v>79.717964444444448</v>
      </c>
    </row>
    <row r="40" spans="1:12" ht="23.25" customHeight="1" x14ac:dyDescent="0.2">
      <c r="A40" s="6" t="s">
        <v>56</v>
      </c>
      <c r="B40" s="7" t="s">
        <v>57</v>
      </c>
      <c r="C40" s="82">
        <f>C41+C42+C43+C44+C45+C46</f>
        <v>5553000</v>
      </c>
      <c r="D40" s="82">
        <f t="shared" ref="D40:F40" si="5">D41+D42+D43+D44+D45+D46</f>
        <v>3111068</v>
      </c>
      <c r="E40" s="8">
        <f t="shared" si="5"/>
        <v>0</v>
      </c>
      <c r="F40" s="82">
        <f t="shared" si="5"/>
        <v>2824159.5100000002</v>
      </c>
      <c r="G40" s="12">
        <v>0</v>
      </c>
      <c r="H40" s="12">
        <v>0</v>
      </c>
      <c r="I40" s="12" t="e">
        <f>D40-#REF!</f>
        <v>#REF!</v>
      </c>
      <c r="J40" s="12" t="e">
        <f>C40-#REF!</f>
        <v>#REF!</v>
      </c>
      <c r="K40" s="8">
        <f t="shared" si="1"/>
        <v>50.858265982351888</v>
      </c>
      <c r="L40" s="8">
        <f t="shared" si="2"/>
        <v>90.777813599702753</v>
      </c>
    </row>
    <row r="41" spans="1:12" ht="19.5" customHeight="1" x14ac:dyDescent="0.2">
      <c r="A41" s="9" t="s">
        <v>58</v>
      </c>
      <c r="B41" s="10" t="s">
        <v>59</v>
      </c>
      <c r="C41" s="56">
        <v>1594500</v>
      </c>
      <c r="D41" s="56">
        <v>861716</v>
      </c>
      <c r="E41" s="11">
        <v>0</v>
      </c>
      <c r="F41" s="56">
        <v>831800.68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52.166866102226408</v>
      </c>
      <c r="L41" s="22">
        <f t="shared" si="2"/>
        <v>96.528401468697339</v>
      </c>
    </row>
    <row r="42" spans="1:12" ht="17.25" customHeight="1" x14ac:dyDescent="0.2">
      <c r="A42" s="9" t="s">
        <v>60</v>
      </c>
      <c r="B42" s="10" t="s">
        <v>61</v>
      </c>
      <c r="C42" s="56">
        <v>85900</v>
      </c>
      <c r="D42" s="56">
        <v>45855</v>
      </c>
      <c r="E42" s="11">
        <v>0</v>
      </c>
      <c r="F42" s="56">
        <v>44058.59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51.290558789289861</v>
      </c>
      <c r="L42" s="22">
        <f t="shared" si="2"/>
        <v>96.082411950714203</v>
      </c>
    </row>
    <row r="43" spans="1:12" ht="26.25" customHeight="1" x14ac:dyDescent="0.2">
      <c r="A43" s="9" t="s">
        <v>62</v>
      </c>
      <c r="B43" s="10" t="s">
        <v>63</v>
      </c>
      <c r="C43" s="56">
        <v>3403600</v>
      </c>
      <c r="D43" s="56">
        <v>1983072</v>
      </c>
      <c r="E43" s="11">
        <v>0</v>
      </c>
      <c r="F43" s="56">
        <v>1775304.03</v>
      </c>
      <c r="G43" s="11">
        <v>0</v>
      </c>
      <c r="H43" s="11">
        <v>0</v>
      </c>
      <c r="I43" s="11" t="e">
        <f>D43-#REF!</f>
        <v>#REF!</v>
      </c>
      <c r="J43" s="11" t="e">
        <f>C43-#REF!</f>
        <v>#REF!</v>
      </c>
      <c r="K43" s="22">
        <f t="shared" si="1"/>
        <v>52.159596603596192</v>
      </c>
      <c r="L43" s="22">
        <f t="shared" si="2"/>
        <v>89.522923524713178</v>
      </c>
    </row>
    <row r="44" spans="1:12" ht="25.5" x14ac:dyDescent="0.2">
      <c r="A44" s="9" t="s">
        <v>64</v>
      </c>
      <c r="B44" s="10" t="s">
        <v>65</v>
      </c>
      <c r="C44" s="56">
        <v>273000</v>
      </c>
      <c r="D44" s="56">
        <v>139425</v>
      </c>
      <c r="E44" s="11">
        <v>0</v>
      </c>
      <c r="F44" s="56">
        <v>125473.22</v>
      </c>
      <c r="G44" s="11">
        <v>0</v>
      </c>
      <c r="H44" s="11">
        <v>0</v>
      </c>
      <c r="I44" s="11" t="e">
        <f>D44-#REF!</f>
        <v>#REF!</v>
      </c>
      <c r="J44" s="11" t="e">
        <f>C44-#REF!</f>
        <v>#REF!</v>
      </c>
      <c r="K44" s="22">
        <f t="shared" si="1"/>
        <v>45.960886446886448</v>
      </c>
      <c r="L44" s="22">
        <f t="shared" si="2"/>
        <v>89.993344091805625</v>
      </c>
    </row>
    <row r="45" spans="1:12" ht="18" hidden="1" customHeight="1" x14ac:dyDescent="0.2">
      <c r="A45" s="9" t="s">
        <v>66</v>
      </c>
      <c r="B45" s="10" t="s">
        <v>67</v>
      </c>
      <c r="C45" s="56"/>
      <c r="D45" s="56"/>
      <c r="E45" s="11">
        <v>0</v>
      </c>
      <c r="F45" s="56"/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 t="e">
        <f t="shared" si="1"/>
        <v>#DIV/0!</v>
      </c>
      <c r="L45" s="22" t="e">
        <f t="shared" si="2"/>
        <v>#DIV/0!</v>
      </c>
    </row>
    <row r="46" spans="1:12" ht="18" customHeight="1" x14ac:dyDescent="0.2">
      <c r="A46" s="9" t="s">
        <v>66</v>
      </c>
      <c r="B46" s="10" t="s">
        <v>67</v>
      </c>
      <c r="C46" s="56">
        <v>196000</v>
      </c>
      <c r="D46" s="56">
        <v>81000</v>
      </c>
      <c r="E46" s="11"/>
      <c r="F46" s="56">
        <v>47522.99</v>
      </c>
      <c r="G46" s="11"/>
      <c r="H46" s="11"/>
      <c r="I46" s="11" t="e">
        <f>D46-#REF!</f>
        <v>#REF!</v>
      </c>
      <c r="J46" s="11" t="e">
        <f>C46-#REF!</f>
        <v>#REF!</v>
      </c>
      <c r="K46" s="22">
        <f t="shared" si="1"/>
        <v>24.246423469387754</v>
      </c>
      <c r="L46" s="22">
        <f t="shared" si="2"/>
        <v>58.67035802469136</v>
      </c>
    </row>
    <row r="47" spans="1:12" ht="18.75" customHeight="1" x14ac:dyDescent="0.2">
      <c r="A47" s="6" t="s">
        <v>68</v>
      </c>
      <c r="B47" s="7" t="s">
        <v>69</v>
      </c>
      <c r="C47" s="82">
        <f>C48+C49+C50+C51</f>
        <v>2476436</v>
      </c>
      <c r="D47" s="82">
        <f t="shared" ref="D47:F47" si="6">D48+D49+D50+D51</f>
        <v>1261836</v>
      </c>
      <c r="E47" s="8">
        <f t="shared" si="6"/>
        <v>0</v>
      </c>
      <c r="F47" s="82">
        <f t="shared" si="6"/>
        <v>1130106.0699999998</v>
      </c>
      <c r="G47" s="12">
        <v>0</v>
      </c>
      <c r="H47" s="12">
        <v>0</v>
      </c>
      <c r="I47" s="12" t="e">
        <f>D47-#REF!</f>
        <v>#REF!</v>
      </c>
      <c r="J47" s="12" t="e">
        <f>C47-#REF!</f>
        <v>#REF!</v>
      </c>
      <c r="K47" s="8">
        <f t="shared" si="1"/>
        <v>45.634374157054729</v>
      </c>
      <c r="L47" s="8">
        <f t="shared" si="2"/>
        <v>89.56045555840852</v>
      </c>
    </row>
    <row r="48" spans="1:12" ht="38.25" x14ac:dyDescent="0.2">
      <c r="A48" s="9" t="s">
        <v>70</v>
      </c>
      <c r="B48" s="10" t="s">
        <v>71</v>
      </c>
      <c r="C48" s="56">
        <v>56426</v>
      </c>
      <c r="D48" s="56">
        <v>30050</v>
      </c>
      <c r="E48" s="11">
        <v>0</v>
      </c>
      <c r="F48" s="56">
        <v>17158.669999999998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30.409155353914858</v>
      </c>
      <c r="L48" s="22">
        <f t="shared" si="2"/>
        <v>57.100399334442585</v>
      </c>
    </row>
    <row r="49" spans="1:12" ht="38.25" x14ac:dyDescent="0.2">
      <c r="A49" s="9" t="s">
        <v>72</v>
      </c>
      <c r="B49" s="10" t="s">
        <v>73</v>
      </c>
      <c r="C49" s="56">
        <v>15274</v>
      </c>
      <c r="D49" s="56">
        <v>8286</v>
      </c>
      <c r="E49" s="11">
        <v>0</v>
      </c>
      <c r="F49" s="56">
        <v>8285.07</v>
      </c>
      <c r="G49" s="11">
        <v>0</v>
      </c>
      <c r="H49" s="11">
        <v>0</v>
      </c>
      <c r="I49" s="11" t="e">
        <f>D49-#REF!</f>
        <v>#REF!</v>
      </c>
      <c r="J49" s="11" t="e">
        <f>C49-#REF!</f>
        <v>#REF!</v>
      </c>
      <c r="K49" s="22">
        <f t="shared" si="1"/>
        <v>54.242961896032469</v>
      </c>
      <c r="L49" s="22">
        <f t="shared" si="2"/>
        <v>99.988776249094855</v>
      </c>
    </row>
    <row r="50" spans="1:12" ht="25.5" x14ac:dyDescent="0.2">
      <c r="A50" s="9" t="s">
        <v>74</v>
      </c>
      <c r="B50" s="10" t="s">
        <v>75</v>
      </c>
      <c r="C50" s="56">
        <v>110000</v>
      </c>
      <c r="D50" s="56">
        <v>65900</v>
      </c>
      <c r="E50" s="11">
        <v>0</v>
      </c>
      <c r="F50" s="56">
        <v>34096.67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30.996972727272727</v>
      </c>
      <c r="L50" s="22">
        <f t="shared" si="2"/>
        <v>51.740015174506823</v>
      </c>
    </row>
    <row r="51" spans="1:12" ht="25.5" x14ac:dyDescent="0.2">
      <c r="A51" s="9" t="s">
        <v>76</v>
      </c>
      <c r="B51" s="10" t="s">
        <v>77</v>
      </c>
      <c r="C51" s="56">
        <v>2294736</v>
      </c>
      <c r="D51" s="56">
        <v>1157600</v>
      </c>
      <c r="E51" s="11">
        <v>0</v>
      </c>
      <c r="F51" s="56">
        <v>1070565.6599999999</v>
      </c>
      <c r="G51" s="11">
        <v>0</v>
      </c>
      <c r="H51" s="11">
        <v>0</v>
      </c>
      <c r="I51" s="11" t="e">
        <f>D51-#REF!</f>
        <v>#REF!</v>
      </c>
      <c r="J51" s="11" t="e">
        <f>C51-#REF!</f>
        <v>#REF!</v>
      </c>
      <c r="K51" s="22">
        <f t="shared" si="1"/>
        <v>46.653107808479923</v>
      </c>
      <c r="L51" s="22">
        <f t="shared" si="2"/>
        <v>92.481484105044913</v>
      </c>
    </row>
    <row r="52" spans="1:12" ht="17.25" customHeight="1" x14ac:dyDescent="0.2">
      <c r="A52" s="6" t="s">
        <v>78</v>
      </c>
      <c r="B52" s="7" t="s">
        <v>79</v>
      </c>
      <c r="C52" s="8">
        <f>C53+C54+C55</f>
        <v>6731412</v>
      </c>
      <c r="D52" s="8">
        <f t="shared" ref="D52:F52" si="7">D53+D54+D55</f>
        <v>3771009</v>
      </c>
      <c r="E52" s="8">
        <f t="shared" si="7"/>
        <v>0</v>
      </c>
      <c r="F52" s="82">
        <f t="shared" si="7"/>
        <v>3377928.55</v>
      </c>
      <c r="G52" s="12">
        <v>0</v>
      </c>
      <c r="H52" s="12">
        <v>0</v>
      </c>
      <c r="I52" s="12" t="e">
        <f>D52-#REF!</f>
        <v>#REF!</v>
      </c>
      <c r="J52" s="12" t="e">
        <f>C52-#REF!</f>
        <v>#REF!</v>
      </c>
      <c r="K52" s="8">
        <f t="shared" si="1"/>
        <v>50.181574831550947</v>
      </c>
      <c r="L52" s="8">
        <f t="shared" si="2"/>
        <v>89.576252668715455</v>
      </c>
    </row>
    <row r="53" spans="1:12" ht="23.25" hidden="1" customHeight="1" x14ac:dyDescent="0.2">
      <c r="A53" s="9" t="s">
        <v>167</v>
      </c>
      <c r="B53" s="10" t="s">
        <v>170</v>
      </c>
      <c r="C53" s="11"/>
      <c r="D53" s="11"/>
      <c r="E53" s="11"/>
      <c r="F53" s="56">
        <v>0</v>
      </c>
      <c r="G53" s="11"/>
      <c r="H53" s="11"/>
      <c r="I53" s="11"/>
      <c r="J53" s="11"/>
      <c r="K53" s="22"/>
      <c r="L53" s="22"/>
    </row>
    <row r="54" spans="1:12" ht="24" customHeight="1" x14ac:dyDescent="0.2">
      <c r="A54" s="9" t="s">
        <v>169</v>
      </c>
      <c r="B54" s="10" t="s">
        <v>171</v>
      </c>
      <c r="C54" s="11">
        <v>51496</v>
      </c>
      <c r="D54" s="11">
        <v>51496</v>
      </c>
      <c r="E54" s="11"/>
      <c r="F54" s="56">
        <v>15448.32</v>
      </c>
      <c r="G54" s="11"/>
      <c r="H54" s="11"/>
      <c r="I54" s="11"/>
      <c r="J54" s="11"/>
      <c r="K54" s="22">
        <f t="shared" si="1"/>
        <v>29.99906788876806</v>
      </c>
      <c r="L54" s="22">
        <f t="shared" si="2"/>
        <v>29.99906788876806</v>
      </c>
    </row>
    <row r="55" spans="1:12" ht="21.75" customHeight="1" x14ac:dyDescent="0.2">
      <c r="A55" s="9" t="s">
        <v>80</v>
      </c>
      <c r="B55" s="10" t="s">
        <v>81</v>
      </c>
      <c r="C55" s="11">
        <v>6679916</v>
      </c>
      <c r="D55" s="11">
        <v>3719513</v>
      </c>
      <c r="E55" s="11">
        <v>0</v>
      </c>
      <c r="F55" s="56">
        <v>3362480.23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ref="K55" si="8">(F55/C55)*100</f>
        <v>50.337163371515445</v>
      </c>
      <c r="L55" s="22">
        <f t="shared" ref="L55" si="9">(F55/D55)*100</f>
        <v>90.401088260748111</v>
      </c>
    </row>
    <row r="56" spans="1:12" ht="21.75" customHeight="1" x14ac:dyDescent="0.2">
      <c r="A56" s="6" t="s">
        <v>82</v>
      </c>
      <c r="B56" s="7" t="s">
        <v>83</v>
      </c>
      <c r="C56" s="82">
        <f>C57+C58+C59+C60</f>
        <v>3799926</v>
      </c>
      <c r="D56" s="82">
        <f t="shared" ref="D56:F56" si="10">D57+D58+D59+D60</f>
        <v>2032614</v>
      </c>
      <c r="E56" s="8">
        <f t="shared" si="10"/>
        <v>0</v>
      </c>
      <c r="F56" s="82">
        <f t="shared" si="10"/>
        <v>1814237.37</v>
      </c>
      <c r="G56" s="12">
        <v>0</v>
      </c>
      <c r="H56" s="12">
        <v>0</v>
      </c>
      <c r="I56" s="12" t="e">
        <f>D56-#REF!</f>
        <v>#REF!</v>
      </c>
      <c r="J56" s="12" t="e">
        <f>C56-#REF!</f>
        <v>#REF!</v>
      </c>
      <c r="K56" s="8">
        <f t="shared" si="1"/>
        <v>47.744018436148494</v>
      </c>
      <c r="L56" s="8">
        <f t="shared" si="2"/>
        <v>89.256364956651879</v>
      </c>
    </row>
    <row r="57" spans="1:12" ht="18" customHeight="1" x14ac:dyDescent="0.2">
      <c r="A57" s="9" t="s">
        <v>84</v>
      </c>
      <c r="B57" s="10" t="s">
        <v>85</v>
      </c>
      <c r="C57" s="56">
        <v>320800</v>
      </c>
      <c r="D57" s="56">
        <v>320800</v>
      </c>
      <c r="E57" s="11">
        <v>0</v>
      </c>
      <c r="F57" s="56">
        <v>125100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38.996259351620949</v>
      </c>
      <c r="L57" s="22">
        <f t="shared" si="2"/>
        <v>38.996259351620949</v>
      </c>
    </row>
    <row r="58" spans="1:12" ht="27.75" customHeight="1" x14ac:dyDescent="0.2">
      <c r="A58" s="9" t="s">
        <v>86</v>
      </c>
      <c r="B58" s="10" t="s">
        <v>87</v>
      </c>
      <c r="C58" s="56">
        <v>1455026</v>
      </c>
      <c r="D58" s="56">
        <v>887714</v>
      </c>
      <c r="E58" s="11">
        <v>0</v>
      </c>
      <c r="F58" s="56">
        <v>874977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60.134801714883444</v>
      </c>
      <c r="L58" s="22">
        <f t="shared" si="2"/>
        <v>98.565191041258785</v>
      </c>
    </row>
    <row r="59" spans="1:12" ht="26.25" customHeight="1" x14ac:dyDescent="0.2">
      <c r="A59" s="65" t="s">
        <v>172</v>
      </c>
      <c r="B59" s="10" t="s">
        <v>173</v>
      </c>
      <c r="C59" s="56">
        <v>1994100</v>
      </c>
      <c r="D59" s="56">
        <v>794100</v>
      </c>
      <c r="E59" s="11"/>
      <c r="F59" s="56">
        <v>794099.37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39.822444711900104</v>
      </c>
      <c r="L59" s="22">
        <f t="shared" si="2"/>
        <v>99.999920664903669</v>
      </c>
    </row>
    <row r="60" spans="1:12" ht="29.25" customHeight="1" x14ac:dyDescent="0.2">
      <c r="A60" s="9" t="s">
        <v>88</v>
      </c>
      <c r="B60" s="10" t="s">
        <v>89</v>
      </c>
      <c r="C60" s="56">
        <v>30000</v>
      </c>
      <c r="D60" s="56">
        <v>30000</v>
      </c>
      <c r="E60" s="11">
        <v>0</v>
      </c>
      <c r="F60" s="56">
        <v>20061</v>
      </c>
      <c r="G60" s="11">
        <v>0</v>
      </c>
      <c r="H60" s="11">
        <v>0</v>
      </c>
      <c r="I60" s="11" t="e">
        <f>D60-#REF!</f>
        <v>#REF!</v>
      </c>
      <c r="J60" s="11" t="e">
        <f>C60-#REF!</f>
        <v>#REF!</v>
      </c>
      <c r="K60" s="22">
        <f t="shared" si="1"/>
        <v>66.86999999999999</v>
      </c>
      <c r="L60" s="22">
        <f t="shared" si="2"/>
        <v>66.86999999999999</v>
      </c>
    </row>
    <row r="61" spans="1:12" ht="21.75" customHeight="1" x14ac:dyDescent="0.2">
      <c r="A61" s="6" t="s">
        <v>90</v>
      </c>
      <c r="B61" s="7" t="s">
        <v>91</v>
      </c>
      <c r="C61" s="82">
        <f>C62+C63+C64+C65</f>
        <v>553000</v>
      </c>
      <c r="D61" s="82">
        <f t="shared" ref="D61:F61" si="11">D62+D63+D64+D65</f>
        <v>214230.00000001001</v>
      </c>
      <c r="E61" s="8">
        <f t="shared" si="11"/>
        <v>0</v>
      </c>
      <c r="F61" s="82">
        <f t="shared" si="11"/>
        <v>188681.1</v>
      </c>
      <c r="G61" s="8">
        <f t="shared" ref="G61:J61" si="12">G62+G63+G64</f>
        <v>0</v>
      </c>
      <c r="H61" s="8">
        <f t="shared" si="12"/>
        <v>0</v>
      </c>
      <c r="I61" s="8" t="e">
        <f t="shared" si="12"/>
        <v>#REF!</v>
      </c>
      <c r="J61" s="8" t="e">
        <f t="shared" si="12"/>
        <v>#REF!</v>
      </c>
      <c r="K61" s="8">
        <f t="shared" si="1"/>
        <v>34.119547920433995</v>
      </c>
      <c r="L61" s="8">
        <f t="shared" si="2"/>
        <v>88.074079260603639</v>
      </c>
    </row>
    <row r="62" spans="1:12" ht="29.25" hidden="1" customHeight="1" x14ac:dyDescent="0.2">
      <c r="A62" s="9" t="s">
        <v>92</v>
      </c>
      <c r="B62" s="10" t="s">
        <v>93</v>
      </c>
      <c r="C62" s="56"/>
      <c r="D62" s="56"/>
      <c r="E62" s="11">
        <v>0</v>
      </c>
      <c r="F62" s="56"/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 t="e">
        <f t="shared" si="1"/>
        <v>#DIV/0!</v>
      </c>
      <c r="L62" s="22" t="e">
        <f t="shared" si="2"/>
        <v>#DIV/0!</v>
      </c>
    </row>
    <row r="63" spans="1:12" ht="21" customHeight="1" x14ac:dyDescent="0.2">
      <c r="A63" s="9" t="s">
        <v>94</v>
      </c>
      <c r="B63" s="10" t="s">
        <v>95</v>
      </c>
      <c r="C63" s="56">
        <v>403000</v>
      </c>
      <c r="D63" s="56">
        <v>214230</v>
      </c>
      <c r="E63" s="11">
        <v>0</v>
      </c>
      <c r="F63" s="56">
        <v>188681.1</v>
      </c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>
        <f t="shared" si="1"/>
        <v>46.81913151364764</v>
      </c>
      <c r="L63" s="22">
        <f t="shared" si="2"/>
        <v>88.07407926060776</v>
      </c>
    </row>
    <row r="64" spans="1:12" ht="19.5" customHeight="1" x14ac:dyDescent="0.2">
      <c r="A64" s="9" t="s">
        <v>96</v>
      </c>
      <c r="B64" s="10" t="s">
        <v>97</v>
      </c>
      <c r="C64" s="56">
        <v>150000</v>
      </c>
      <c r="D64" s="56">
        <v>1E-8</v>
      </c>
      <c r="E64" s="11">
        <v>0</v>
      </c>
      <c r="F64" s="56">
        <v>0</v>
      </c>
      <c r="G64" s="11">
        <v>0</v>
      </c>
      <c r="H64" s="11">
        <v>0</v>
      </c>
      <c r="I64" s="11" t="e">
        <f>D64-#REF!</f>
        <v>#REF!</v>
      </c>
      <c r="J64" s="11" t="e">
        <f>C64-#REF!</f>
        <v>#REF!</v>
      </c>
      <c r="K64" s="22">
        <f t="shared" si="1"/>
        <v>0</v>
      </c>
      <c r="L64" s="22">
        <f t="shared" si="2"/>
        <v>0</v>
      </c>
    </row>
    <row r="65" spans="1:12" ht="19.5" hidden="1" customHeight="1" x14ac:dyDescent="0.2">
      <c r="A65" s="9" t="s">
        <v>181</v>
      </c>
      <c r="B65" s="10" t="s">
        <v>151</v>
      </c>
      <c r="C65" s="56"/>
      <c r="D65" s="56"/>
      <c r="E65" s="11"/>
      <c r="F65" s="56">
        <v>0</v>
      </c>
      <c r="G65" s="11"/>
      <c r="H65" s="11"/>
      <c r="I65" s="11" t="e">
        <f>D65-#REF!</f>
        <v>#REF!</v>
      </c>
      <c r="J65" s="11" t="e">
        <f>C65-#REF!</f>
        <v>#REF!</v>
      </c>
      <c r="K65" s="22" t="e">
        <f t="shared" si="1"/>
        <v>#DIV/0!</v>
      </c>
      <c r="L65" s="22" t="e">
        <f t="shared" si="2"/>
        <v>#DIV/0!</v>
      </c>
    </row>
    <row r="66" spans="1:12" ht="17.25" customHeight="1" x14ac:dyDescent="0.2">
      <c r="A66" s="6" t="s">
        <v>98</v>
      </c>
      <c r="B66" s="7" t="s">
        <v>99</v>
      </c>
      <c r="C66" s="82">
        <f>C67+C68+C69</f>
        <v>18353311</v>
      </c>
      <c r="D66" s="82">
        <f t="shared" ref="D66:F66" si="13">D67+D68+D69</f>
        <v>10622386</v>
      </c>
      <c r="E66" s="82">
        <f t="shared" si="13"/>
        <v>0</v>
      </c>
      <c r="F66" s="82">
        <f t="shared" si="13"/>
        <v>8129594.7199999997</v>
      </c>
      <c r="G66" s="12">
        <v>0</v>
      </c>
      <c r="H66" s="12">
        <v>0</v>
      </c>
      <c r="I66" s="12" t="e">
        <f>D66-#REF!</f>
        <v>#REF!</v>
      </c>
      <c r="J66" s="12" t="e">
        <f>C66-#REF!</f>
        <v>#REF!</v>
      </c>
      <c r="K66" s="8">
        <f t="shared" si="1"/>
        <v>44.294976094504143</v>
      </c>
      <c r="L66" s="8">
        <f t="shared" si="2"/>
        <v>76.532661494319626</v>
      </c>
    </row>
    <row r="67" spans="1:12" ht="42.75" customHeight="1" x14ac:dyDescent="0.2">
      <c r="A67" s="9" t="s">
        <v>100</v>
      </c>
      <c r="B67" s="10" t="s">
        <v>101</v>
      </c>
      <c r="C67" s="56">
        <v>13524300</v>
      </c>
      <c r="D67" s="56">
        <v>6762300</v>
      </c>
      <c r="E67" s="11">
        <v>0</v>
      </c>
      <c r="F67" s="56">
        <v>6762300</v>
      </c>
      <c r="G67" s="11">
        <v>0</v>
      </c>
      <c r="H67" s="11">
        <v>0</v>
      </c>
      <c r="I67" s="11" t="e">
        <f>D67-#REF!</f>
        <v>#REF!</v>
      </c>
      <c r="J67" s="11" t="e">
        <f>C67-#REF!</f>
        <v>#REF!</v>
      </c>
      <c r="K67" s="22">
        <f t="shared" si="1"/>
        <v>50.001109114704647</v>
      </c>
      <c r="L67" s="22">
        <f t="shared" si="2"/>
        <v>100</v>
      </c>
    </row>
    <row r="68" spans="1:12" ht="18" customHeight="1" x14ac:dyDescent="0.2">
      <c r="A68" s="9" t="s">
        <v>102</v>
      </c>
      <c r="B68" s="10" t="s">
        <v>103</v>
      </c>
      <c r="C68" s="56">
        <v>4639011</v>
      </c>
      <c r="D68" s="56">
        <v>3670086</v>
      </c>
      <c r="E68" s="11">
        <v>0</v>
      </c>
      <c r="F68" s="56">
        <v>1177294.72</v>
      </c>
      <c r="G68" s="11">
        <v>0</v>
      </c>
      <c r="H68" s="11">
        <v>0</v>
      </c>
      <c r="I68" s="11" t="e">
        <f>D68-#REF!</f>
        <v>#REF!</v>
      </c>
      <c r="J68" s="11" t="e">
        <f>C68-#REF!</f>
        <v>#REF!</v>
      </c>
      <c r="K68" s="22">
        <f t="shared" si="1"/>
        <v>25.378140297576358</v>
      </c>
      <c r="L68" s="22">
        <f t="shared" si="2"/>
        <v>32.078123509912295</v>
      </c>
    </row>
    <row r="69" spans="1:12" ht="53.25" customHeight="1" x14ac:dyDescent="0.2">
      <c r="A69" s="91">
        <v>3719570</v>
      </c>
      <c r="B69" s="10" t="s">
        <v>193</v>
      </c>
      <c r="C69" s="56">
        <v>190000</v>
      </c>
      <c r="D69" s="56">
        <v>190000</v>
      </c>
      <c r="E69" s="11">
        <v>0</v>
      </c>
      <c r="F69" s="56">
        <v>190000</v>
      </c>
      <c r="G69" s="11">
        <v>0</v>
      </c>
      <c r="H69" s="11">
        <v>0</v>
      </c>
      <c r="I69" s="11" t="e">
        <f>D69-#REF!</f>
        <v>#REF!</v>
      </c>
      <c r="J69" s="11" t="e">
        <f>C69-#REF!</f>
        <v>#REF!</v>
      </c>
      <c r="K69" s="22">
        <f t="shared" si="1"/>
        <v>100</v>
      </c>
      <c r="L69" s="22">
        <f t="shared" si="2"/>
        <v>100</v>
      </c>
    </row>
    <row r="70" spans="1:12" ht="20.25" customHeight="1" x14ac:dyDescent="0.2">
      <c r="A70" s="14"/>
      <c r="B70" s="16"/>
      <c r="C70" s="31"/>
      <c r="D70" s="31"/>
      <c r="E70" s="31"/>
      <c r="F70" s="31"/>
      <c r="G70" s="15"/>
      <c r="H70" s="15"/>
      <c r="I70" s="15"/>
      <c r="J70" s="15"/>
      <c r="K70" s="15"/>
      <c r="L70" s="15"/>
    </row>
    <row r="71" spans="1:12" ht="19.5" customHeight="1" x14ac:dyDescent="0.2">
      <c r="A71" s="17"/>
      <c r="B71" s="47" t="s">
        <v>111</v>
      </c>
      <c r="C71" s="32">
        <f>C8+C18+C27+C40+C47+C52+C56+C61+C66</f>
        <v>138392661</v>
      </c>
      <c r="D71" s="32">
        <f>D8+D18+D27+D40+D47+D52+D56+D61+D66</f>
        <v>83539277.000000015</v>
      </c>
      <c r="E71" s="32">
        <f>E8+E18+E27+E40+E47+E52+E56+E61+E66</f>
        <v>0</v>
      </c>
      <c r="F71" s="32">
        <f>F8+F18+F27+F40+F47+F52+F56+F61+F66</f>
        <v>74400472.150000006</v>
      </c>
      <c r="G71" s="17"/>
      <c r="H71" s="17"/>
      <c r="I71" s="17"/>
      <c r="J71" s="17"/>
      <c r="K71" s="15">
        <f t="shared" si="1"/>
        <v>53.760417360570877</v>
      </c>
      <c r="L71" s="15">
        <f t="shared" si="2"/>
        <v>89.060469304755884</v>
      </c>
    </row>
    <row r="72" spans="1:12" ht="19.5" customHeight="1" x14ac:dyDescent="0.2">
      <c r="A72" s="18"/>
      <c r="B72" s="19" t="s">
        <v>112</v>
      </c>
      <c r="C72" s="18"/>
      <c r="D72" s="18"/>
      <c r="E72" s="18"/>
      <c r="F72" s="57"/>
      <c r="G72" s="18"/>
      <c r="H72" s="18"/>
      <c r="I72" s="18"/>
      <c r="J72" s="18"/>
      <c r="K72" s="18"/>
      <c r="L72" s="18"/>
    </row>
    <row r="73" spans="1:12" ht="27" customHeight="1" x14ac:dyDescent="0.2">
      <c r="A73" s="6" t="s">
        <v>9</v>
      </c>
      <c r="B73" s="7" t="s">
        <v>10</v>
      </c>
      <c r="C73" s="43">
        <f>C74+C75+C76+C77+C78</f>
        <v>87800</v>
      </c>
      <c r="D73" s="43">
        <f t="shared" ref="D73:F73" si="14">D74+D75+D76+D77+D78</f>
        <v>47800</v>
      </c>
      <c r="E73" s="43">
        <f t="shared" si="14"/>
        <v>0</v>
      </c>
      <c r="F73" s="80">
        <f t="shared" si="14"/>
        <v>55401</v>
      </c>
      <c r="G73" s="21"/>
      <c r="H73" s="21"/>
      <c r="I73" s="21"/>
      <c r="J73" s="21"/>
      <c r="K73" s="8">
        <f t="shared" si="1"/>
        <v>63.099088838268791</v>
      </c>
      <c r="L73" s="8">
        <f t="shared" si="2"/>
        <v>115.90167364016737</v>
      </c>
    </row>
    <row r="74" spans="1:12" ht="54" customHeight="1" x14ac:dyDescent="0.2">
      <c r="A74" s="9" t="s">
        <v>11</v>
      </c>
      <c r="B74" s="10" t="s">
        <v>113</v>
      </c>
      <c r="C74" s="33">
        <v>40000</v>
      </c>
      <c r="D74" s="33">
        <v>40000</v>
      </c>
      <c r="E74" s="33"/>
      <c r="F74" s="58">
        <v>29441</v>
      </c>
      <c r="G74" s="33"/>
      <c r="H74" s="33"/>
      <c r="I74" s="33"/>
      <c r="J74" s="33"/>
      <c r="K74" s="34">
        <f t="shared" ref="K74:K79" si="15">(F74/C74)*100</f>
        <v>73.602500000000006</v>
      </c>
      <c r="L74" s="34">
        <f t="shared" ref="L74:L79" si="16">(F74/D74)*100</f>
        <v>73.602500000000006</v>
      </c>
    </row>
    <row r="75" spans="1:12" ht="51" x14ac:dyDescent="0.2">
      <c r="A75" s="26" t="s">
        <v>11</v>
      </c>
      <c r="B75" s="10" t="s">
        <v>114</v>
      </c>
      <c r="C75" s="33">
        <v>40000</v>
      </c>
      <c r="D75" s="33">
        <v>0</v>
      </c>
      <c r="E75" s="33"/>
      <c r="F75" s="58">
        <v>18160</v>
      </c>
      <c r="G75" s="35"/>
      <c r="H75" s="35"/>
      <c r="I75" s="35"/>
      <c r="J75" s="35"/>
      <c r="K75" s="34">
        <f t="shared" si="15"/>
        <v>45.4</v>
      </c>
      <c r="L75" s="34"/>
    </row>
    <row r="76" spans="1:12" ht="29.25" customHeight="1" x14ac:dyDescent="0.2">
      <c r="A76" s="26" t="s">
        <v>144</v>
      </c>
      <c r="B76" s="27" t="s">
        <v>174</v>
      </c>
      <c r="C76" s="33">
        <v>7800</v>
      </c>
      <c r="D76" s="33">
        <v>7800</v>
      </c>
      <c r="E76" s="33"/>
      <c r="F76" s="58">
        <v>7800</v>
      </c>
      <c r="G76" s="35"/>
      <c r="H76" s="35"/>
      <c r="I76" s="35"/>
      <c r="J76" s="35"/>
      <c r="K76" s="34">
        <f t="shared" si="15"/>
        <v>100</v>
      </c>
      <c r="L76" s="34">
        <f t="shared" si="16"/>
        <v>100</v>
      </c>
    </row>
    <row r="77" spans="1:12" ht="37.5" hidden="1" customHeight="1" x14ac:dyDescent="0.2">
      <c r="A77" s="24" t="s">
        <v>15</v>
      </c>
      <c r="B77" s="27" t="s">
        <v>152</v>
      </c>
      <c r="C77" s="33"/>
      <c r="D77" s="33"/>
      <c r="E77" s="33"/>
      <c r="F77" s="58"/>
      <c r="G77" s="35"/>
      <c r="H77" s="35"/>
      <c r="I77" s="35"/>
      <c r="J77" s="35"/>
      <c r="K77" s="34" t="e">
        <f t="shared" si="15"/>
        <v>#DIV/0!</v>
      </c>
      <c r="L77" s="34" t="e">
        <f t="shared" si="16"/>
        <v>#DIV/0!</v>
      </c>
    </row>
    <row r="78" spans="1:12" ht="38.25" hidden="1" x14ac:dyDescent="0.2">
      <c r="A78" s="24" t="s">
        <v>19</v>
      </c>
      <c r="B78" s="27" t="s">
        <v>152</v>
      </c>
      <c r="C78" s="33"/>
      <c r="D78" s="33"/>
      <c r="E78" s="33"/>
      <c r="F78" s="58"/>
      <c r="G78" s="35"/>
      <c r="H78" s="35"/>
      <c r="I78" s="35"/>
      <c r="J78" s="35"/>
      <c r="K78" s="34" t="e">
        <f t="shared" si="15"/>
        <v>#DIV/0!</v>
      </c>
      <c r="L78" s="34" t="e">
        <f t="shared" si="16"/>
        <v>#DIV/0!</v>
      </c>
    </row>
    <row r="79" spans="1:12" ht="20.25" customHeight="1" x14ac:dyDescent="0.2">
      <c r="A79" s="28" t="s">
        <v>20</v>
      </c>
      <c r="B79" s="29" t="s">
        <v>21</v>
      </c>
      <c r="C79" s="36">
        <f>C80+C81+C82+C83+C85+C86+C87+C88+C84</f>
        <v>6450477</v>
      </c>
      <c r="D79" s="36">
        <f>D80+D81+D82+D83+D85+D86+D87+D88+D84</f>
        <v>1144235</v>
      </c>
      <c r="E79" s="36">
        <f t="shared" ref="E79" si="17">E80+E81+E82+E83+E85+E86+E87+E88</f>
        <v>0</v>
      </c>
      <c r="F79" s="81">
        <f>F80+F81+F82+F83+F85+F86+F87+F88+F84</f>
        <v>1677026.01</v>
      </c>
      <c r="G79" s="37"/>
      <c r="H79" s="37"/>
      <c r="I79" s="37"/>
      <c r="J79" s="37"/>
      <c r="K79" s="38">
        <f t="shared" si="15"/>
        <v>25.998480577482873</v>
      </c>
      <c r="L79" s="38">
        <f t="shared" si="16"/>
        <v>146.56307576677867</v>
      </c>
    </row>
    <row r="80" spans="1:12" hidden="1" x14ac:dyDescent="0.2">
      <c r="A80" s="24" t="s">
        <v>22</v>
      </c>
      <c r="B80" s="25" t="s">
        <v>115</v>
      </c>
      <c r="C80" s="39"/>
      <c r="D80" s="39"/>
      <c r="E80" s="39"/>
      <c r="F80" s="59"/>
      <c r="G80" s="39"/>
      <c r="H80" s="39"/>
      <c r="I80" s="39"/>
      <c r="J80" s="39"/>
      <c r="K80" s="40" t="e">
        <f t="shared" ref="K80:K86" si="18">(F80/C80)*100</f>
        <v>#DIV/0!</v>
      </c>
      <c r="L80" s="34" t="e">
        <f t="shared" ref="L80" si="19">(F80/D80)*100</f>
        <v>#DIV/0!</v>
      </c>
    </row>
    <row r="81" spans="1:12" ht="17.25" customHeight="1" x14ac:dyDescent="0.2">
      <c r="A81" s="24" t="s">
        <v>22</v>
      </c>
      <c r="B81" s="86" t="s">
        <v>116</v>
      </c>
      <c r="C81" s="39">
        <v>650000</v>
      </c>
      <c r="D81" s="39">
        <v>0</v>
      </c>
      <c r="E81" s="39"/>
      <c r="F81" s="59">
        <v>330478.2</v>
      </c>
      <c r="G81" s="39"/>
      <c r="H81" s="39"/>
      <c r="I81" s="39"/>
      <c r="J81" s="39"/>
      <c r="K81" s="40">
        <f t="shared" si="18"/>
        <v>50.842799999999997</v>
      </c>
      <c r="L81" s="39"/>
    </row>
    <row r="82" spans="1:12" ht="51" x14ac:dyDescent="0.2">
      <c r="A82" s="24" t="s">
        <v>24</v>
      </c>
      <c r="B82" s="27" t="s">
        <v>117</v>
      </c>
      <c r="C82" s="39">
        <v>1238715</v>
      </c>
      <c r="D82" s="39">
        <v>0</v>
      </c>
      <c r="E82" s="39"/>
      <c r="F82" s="59">
        <v>1009753.97</v>
      </c>
      <c r="G82" s="39"/>
      <c r="H82" s="39"/>
      <c r="I82" s="39"/>
      <c r="J82" s="39"/>
      <c r="K82" s="40">
        <f t="shared" si="18"/>
        <v>81.516246271337636</v>
      </c>
      <c r="L82" s="39"/>
    </row>
    <row r="83" spans="1:12" ht="51" x14ac:dyDescent="0.2">
      <c r="A83" s="24" t="s">
        <v>24</v>
      </c>
      <c r="B83" s="27" t="s">
        <v>118</v>
      </c>
      <c r="C83" s="39">
        <v>4116095</v>
      </c>
      <c r="D83" s="39">
        <v>1041993</v>
      </c>
      <c r="E83" s="39"/>
      <c r="F83" s="59">
        <v>158047</v>
      </c>
      <c r="G83" s="39"/>
      <c r="H83" s="39"/>
      <c r="I83" s="39"/>
      <c r="J83" s="39"/>
      <c r="K83" s="40">
        <f t="shared" si="18"/>
        <v>3.8397315902572706</v>
      </c>
      <c r="L83" s="40">
        <f t="shared" ref="L83:L86" si="20">(F83/D83)*100</f>
        <v>15.167760244070738</v>
      </c>
    </row>
    <row r="84" spans="1:12" ht="25.5" x14ac:dyDescent="0.2">
      <c r="A84" s="24" t="s">
        <v>26</v>
      </c>
      <c r="B84" s="27" t="s">
        <v>27</v>
      </c>
      <c r="C84" s="39"/>
      <c r="D84" s="39"/>
      <c r="E84" s="39"/>
      <c r="F84" s="59">
        <v>8478</v>
      </c>
      <c r="G84" s="39"/>
      <c r="H84" s="39"/>
      <c r="I84" s="39"/>
      <c r="J84" s="39"/>
      <c r="K84" s="40"/>
      <c r="L84" s="40"/>
    </row>
    <row r="85" spans="1:12" ht="24" customHeight="1" x14ac:dyDescent="0.2">
      <c r="A85" s="24" t="s">
        <v>30</v>
      </c>
      <c r="B85" s="27" t="s">
        <v>191</v>
      </c>
      <c r="C85" s="39">
        <v>29000</v>
      </c>
      <c r="D85" s="39">
        <v>29000</v>
      </c>
      <c r="E85" s="39"/>
      <c r="F85" s="59">
        <v>28610</v>
      </c>
      <c r="G85" s="39"/>
      <c r="H85" s="39"/>
      <c r="I85" s="39"/>
      <c r="J85" s="39"/>
      <c r="K85" s="40">
        <f t="shared" si="18"/>
        <v>98.655172413793096</v>
      </c>
      <c r="L85" s="40">
        <f t="shared" si="20"/>
        <v>98.655172413793096</v>
      </c>
    </row>
    <row r="86" spans="1:12" ht="25.5" x14ac:dyDescent="0.2">
      <c r="A86" s="23" t="s">
        <v>179</v>
      </c>
      <c r="B86" s="27" t="s">
        <v>182</v>
      </c>
      <c r="C86" s="39">
        <v>216667</v>
      </c>
      <c r="D86" s="39">
        <v>73242</v>
      </c>
      <c r="E86" s="39"/>
      <c r="F86" s="59">
        <v>0</v>
      </c>
      <c r="G86" s="39"/>
      <c r="H86" s="39"/>
      <c r="I86" s="39"/>
      <c r="J86" s="39"/>
      <c r="K86" s="40">
        <f t="shared" si="18"/>
        <v>0</v>
      </c>
      <c r="L86" s="40">
        <f t="shared" si="20"/>
        <v>0</v>
      </c>
    </row>
    <row r="87" spans="1:12" ht="19.5" customHeight="1" x14ac:dyDescent="0.2">
      <c r="A87" s="23" t="s">
        <v>145</v>
      </c>
      <c r="B87" s="10" t="s">
        <v>183</v>
      </c>
      <c r="C87" s="39"/>
      <c r="D87" s="39"/>
      <c r="E87" s="39"/>
      <c r="F87" s="59">
        <v>8000</v>
      </c>
      <c r="G87" s="39"/>
      <c r="H87" s="39"/>
      <c r="I87" s="39"/>
      <c r="J87" s="39"/>
      <c r="K87" s="40"/>
      <c r="L87" s="40"/>
    </row>
    <row r="88" spans="1:12" ht="39" customHeight="1" x14ac:dyDescent="0.2">
      <c r="A88" s="23" t="s">
        <v>32</v>
      </c>
      <c r="B88" s="27" t="s">
        <v>153</v>
      </c>
      <c r="C88" s="39">
        <v>200000</v>
      </c>
      <c r="D88" s="39"/>
      <c r="E88" s="39"/>
      <c r="F88" s="59">
        <v>133658.84</v>
      </c>
      <c r="G88" s="39"/>
      <c r="H88" s="39"/>
      <c r="I88" s="39"/>
      <c r="J88" s="39"/>
      <c r="K88" s="40">
        <f t="shared" ref="K88:K89" si="21">(F88/C88)*100</f>
        <v>66.829419999999999</v>
      </c>
      <c r="L88" s="40"/>
    </row>
    <row r="89" spans="1:12" ht="22.5" customHeight="1" x14ac:dyDescent="0.2">
      <c r="A89" s="6" t="s">
        <v>34</v>
      </c>
      <c r="B89" s="7" t="s">
        <v>35</v>
      </c>
      <c r="C89" s="43">
        <f>C90+C91+C92+C93+C94</f>
        <v>219000</v>
      </c>
      <c r="D89" s="43">
        <f t="shared" ref="D89:F89" si="22">D90+D91+D92+D93+D94</f>
        <v>35000</v>
      </c>
      <c r="E89" s="43">
        <f t="shared" si="22"/>
        <v>0</v>
      </c>
      <c r="F89" s="80">
        <f t="shared" si="22"/>
        <v>1299453.8699999999</v>
      </c>
      <c r="G89" s="42"/>
      <c r="H89" s="42"/>
      <c r="I89" s="42"/>
      <c r="J89" s="42"/>
      <c r="K89" s="8">
        <f t="shared" si="21"/>
        <v>593.35793150684935</v>
      </c>
      <c r="L89" s="8">
        <f t="shared" ref="L89" si="23">(F89/D89)*100</f>
        <v>3712.725342857143</v>
      </c>
    </row>
    <row r="90" spans="1:12" ht="19.5" customHeight="1" x14ac:dyDescent="0.2">
      <c r="A90" s="9" t="s">
        <v>36</v>
      </c>
      <c r="B90" s="10" t="s">
        <v>37</v>
      </c>
      <c r="C90" s="39"/>
      <c r="D90" s="39"/>
      <c r="E90" s="39"/>
      <c r="F90" s="59">
        <v>6312.98</v>
      </c>
      <c r="G90" s="39"/>
      <c r="H90" s="39"/>
      <c r="I90" s="39"/>
      <c r="J90" s="39"/>
      <c r="K90" s="40"/>
      <c r="L90" s="40"/>
    </row>
    <row r="91" spans="1:12" ht="50.25" hidden="1" customHeight="1" x14ac:dyDescent="0.2">
      <c r="A91" s="66" t="s">
        <v>38</v>
      </c>
      <c r="B91" s="10" t="s">
        <v>39</v>
      </c>
      <c r="C91" s="39"/>
      <c r="D91" s="39"/>
      <c r="E91" s="39"/>
      <c r="F91" s="59"/>
      <c r="G91" s="39"/>
      <c r="H91" s="39"/>
      <c r="I91" s="39"/>
      <c r="J91" s="39"/>
      <c r="K91" s="40"/>
      <c r="L91" s="40"/>
    </row>
    <row r="92" spans="1:12" ht="49.5" customHeight="1" x14ac:dyDescent="0.2">
      <c r="A92" s="9" t="s">
        <v>44</v>
      </c>
      <c r="B92" s="10" t="s">
        <v>119</v>
      </c>
      <c r="C92" s="39">
        <v>184000</v>
      </c>
      <c r="D92" s="39"/>
      <c r="E92" s="39"/>
      <c r="F92" s="59">
        <v>1258140.8899999999</v>
      </c>
      <c r="G92" s="39"/>
      <c r="H92" s="39"/>
      <c r="I92" s="39"/>
      <c r="J92" s="39"/>
      <c r="K92" s="40">
        <f t="shared" ref="K92:K106" si="24">(F92/C92)*100</f>
        <v>683.77222282608693</v>
      </c>
      <c r="L92" s="40"/>
    </row>
    <row r="93" spans="1:12" ht="49.5" customHeight="1" x14ac:dyDescent="0.2">
      <c r="A93" s="9" t="s">
        <v>44</v>
      </c>
      <c r="B93" s="10" t="s">
        <v>120</v>
      </c>
      <c r="C93" s="39">
        <v>10000</v>
      </c>
      <c r="D93" s="39">
        <v>10000</v>
      </c>
      <c r="E93" s="39"/>
      <c r="F93" s="59">
        <v>10000</v>
      </c>
      <c r="G93" s="39"/>
      <c r="H93" s="39"/>
      <c r="I93" s="39"/>
      <c r="J93" s="39"/>
      <c r="K93" s="40">
        <f t="shared" si="24"/>
        <v>100</v>
      </c>
      <c r="L93" s="40">
        <f t="shared" ref="L93:L95" si="25">(F93/D93)*100</f>
        <v>100</v>
      </c>
    </row>
    <row r="94" spans="1:12" ht="33" customHeight="1" x14ac:dyDescent="0.2">
      <c r="A94" s="9" t="s">
        <v>46</v>
      </c>
      <c r="B94" s="10" t="s">
        <v>176</v>
      </c>
      <c r="C94" s="39">
        <v>25000</v>
      </c>
      <c r="D94" s="39">
        <v>25000</v>
      </c>
      <c r="E94" s="39"/>
      <c r="F94" s="59">
        <v>25000</v>
      </c>
      <c r="G94" s="39"/>
      <c r="H94" s="39"/>
      <c r="I94" s="39"/>
      <c r="J94" s="39"/>
      <c r="K94" s="40">
        <f t="shared" si="24"/>
        <v>100</v>
      </c>
      <c r="L94" s="40">
        <f t="shared" si="25"/>
        <v>100</v>
      </c>
    </row>
    <row r="95" spans="1:12" ht="20.25" customHeight="1" x14ac:dyDescent="0.2">
      <c r="A95" s="6" t="s">
        <v>56</v>
      </c>
      <c r="B95" s="7" t="s">
        <v>57</v>
      </c>
      <c r="C95" s="43">
        <f>C96+C97+C98+C99</f>
        <v>122300</v>
      </c>
      <c r="D95" s="43">
        <f t="shared" ref="D95:F95" si="26">D96+D97+D98+D99</f>
        <v>23500</v>
      </c>
      <c r="E95" s="43">
        <f t="shared" si="26"/>
        <v>0</v>
      </c>
      <c r="F95" s="80">
        <f t="shared" si="26"/>
        <v>158526.33000000002</v>
      </c>
      <c r="G95" s="41"/>
      <c r="H95" s="41"/>
      <c r="I95" s="41"/>
      <c r="J95" s="41"/>
      <c r="K95" s="8">
        <f t="shared" si="24"/>
        <v>129.62087489779233</v>
      </c>
      <c r="L95" s="8">
        <f t="shared" si="25"/>
        <v>674.5801276595746</v>
      </c>
    </row>
    <row r="96" spans="1:12" ht="21" customHeight="1" x14ac:dyDescent="0.2">
      <c r="A96" s="9" t="s">
        <v>58</v>
      </c>
      <c r="B96" s="10" t="s">
        <v>121</v>
      </c>
      <c r="C96" s="39">
        <v>10000</v>
      </c>
      <c r="D96" s="87">
        <v>10000</v>
      </c>
      <c r="E96" s="39"/>
      <c r="F96" s="59">
        <v>3343.08</v>
      </c>
      <c r="G96" s="39"/>
      <c r="H96" s="39"/>
      <c r="I96" s="39"/>
      <c r="J96" s="39"/>
      <c r="K96" s="40">
        <f t="shared" si="24"/>
        <v>33.430799999999998</v>
      </c>
      <c r="L96" s="40">
        <f>(F96/D96)*100</f>
        <v>33.430799999999998</v>
      </c>
    </row>
    <row r="97" spans="1:12" ht="19.5" customHeight="1" x14ac:dyDescent="0.2">
      <c r="A97" s="9" t="s">
        <v>58</v>
      </c>
      <c r="B97" s="10" t="s">
        <v>122</v>
      </c>
      <c r="C97" s="39">
        <v>6000</v>
      </c>
      <c r="D97" s="39">
        <v>0</v>
      </c>
      <c r="E97" s="39"/>
      <c r="F97" s="59">
        <v>73628.990000000005</v>
      </c>
      <c r="G97" s="39"/>
      <c r="H97" s="39"/>
      <c r="I97" s="39"/>
      <c r="J97" s="39"/>
      <c r="K97" s="40">
        <f t="shared" si="24"/>
        <v>1227.1498333333334</v>
      </c>
      <c r="L97" s="40"/>
    </row>
    <row r="98" spans="1:12" ht="35.25" customHeight="1" x14ac:dyDescent="0.2">
      <c r="A98" s="9" t="s">
        <v>62</v>
      </c>
      <c r="B98" s="10" t="s">
        <v>154</v>
      </c>
      <c r="C98" s="39">
        <v>22300</v>
      </c>
      <c r="D98" s="39">
        <v>13500</v>
      </c>
      <c r="E98" s="39"/>
      <c r="F98" s="59">
        <v>13500</v>
      </c>
      <c r="G98" s="39"/>
      <c r="H98" s="39"/>
      <c r="I98" s="39"/>
      <c r="J98" s="39"/>
      <c r="K98" s="40">
        <f t="shared" si="24"/>
        <v>60.538116591928251</v>
      </c>
      <c r="L98" s="40">
        <f>(F98/D98)*100</f>
        <v>100</v>
      </c>
    </row>
    <row r="99" spans="1:12" ht="43.5" customHeight="1" x14ac:dyDescent="0.2">
      <c r="A99" s="9" t="s">
        <v>62</v>
      </c>
      <c r="B99" s="10" t="s">
        <v>155</v>
      </c>
      <c r="C99" s="20">
        <v>84000</v>
      </c>
      <c r="D99" s="20">
        <v>0</v>
      </c>
      <c r="E99" s="20"/>
      <c r="F99" s="60">
        <v>68054.259999999995</v>
      </c>
      <c r="G99" s="20"/>
      <c r="H99" s="20"/>
      <c r="I99" s="20"/>
      <c r="J99" s="20"/>
      <c r="K99" s="40">
        <f t="shared" ref="K99:K109" si="27">(F99/C99)*100</f>
        <v>81.016976190476186</v>
      </c>
      <c r="L99" s="40"/>
    </row>
    <row r="100" spans="1:12" ht="14.25" customHeight="1" x14ac:dyDescent="0.2">
      <c r="A100" s="67">
        <v>5000</v>
      </c>
      <c r="B100" s="7" t="s">
        <v>156</v>
      </c>
      <c r="C100" s="68">
        <f>C101+C102</f>
        <v>25100</v>
      </c>
      <c r="D100" s="68">
        <f t="shared" ref="D100:F100" si="28">D101+D102</f>
        <v>25100</v>
      </c>
      <c r="E100" s="68">
        <f t="shared" si="28"/>
        <v>0</v>
      </c>
      <c r="F100" s="79">
        <f t="shared" si="28"/>
        <v>40100</v>
      </c>
      <c r="G100" s="68"/>
      <c r="H100" s="68"/>
      <c r="I100" s="68"/>
      <c r="J100" s="68"/>
      <c r="K100" s="69"/>
      <c r="L100" s="69"/>
    </row>
    <row r="101" spans="1:12" ht="32.25" customHeight="1" x14ac:dyDescent="0.2">
      <c r="A101" s="66" t="s">
        <v>76</v>
      </c>
      <c r="B101" s="10" t="s">
        <v>175</v>
      </c>
      <c r="C101" s="72">
        <v>25100</v>
      </c>
      <c r="D101" s="72">
        <v>25100</v>
      </c>
      <c r="E101" s="72"/>
      <c r="F101" s="72">
        <v>25100</v>
      </c>
      <c r="G101" s="72"/>
      <c r="H101" s="72"/>
      <c r="I101" s="72"/>
      <c r="J101" s="72"/>
      <c r="K101" s="74"/>
      <c r="L101" s="74"/>
    </row>
    <row r="102" spans="1:12" ht="32.25" customHeight="1" x14ac:dyDescent="0.2">
      <c r="A102" s="66" t="s">
        <v>76</v>
      </c>
      <c r="B102" s="10" t="s">
        <v>166</v>
      </c>
      <c r="C102" s="20"/>
      <c r="D102" s="20"/>
      <c r="E102" s="20"/>
      <c r="F102" s="60">
        <v>15000</v>
      </c>
      <c r="G102" s="20"/>
      <c r="H102" s="20"/>
      <c r="I102" s="20"/>
      <c r="J102" s="20"/>
      <c r="K102" s="40"/>
      <c r="L102" s="40"/>
    </row>
    <row r="103" spans="1:12" x14ac:dyDescent="0.2">
      <c r="A103" s="75" t="s">
        <v>78</v>
      </c>
      <c r="B103" s="7" t="s">
        <v>79</v>
      </c>
      <c r="C103" s="68">
        <f>C104+C105</f>
        <v>157000</v>
      </c>
      <c r="D103" s="68">
        <f t="shared" ref="D103:F103" si="29">D104+D105</f>
        <v>157000</v>
      </c>
      <c r="E103" s="68">
        <f t="shared" si="29"/>
        <v>0</v>
      </c>
      <c r="F103" s="68">
        <f t="shared" si="29"/>
        <v>124399</v>
      </c>
      <c r="G103" s="68"/>
      <c r="H103" s="68"/>
      <c r="I103" s="68"/>
      <c r="J103" s="68"/>
      <c r="K103" s="8">
        <f t="shared" si="24"/>
        <v>79.235031847133769</v>
      </c>
      <c r="L103" s="8">
        <f t="shared" ref="L103" si="30">(F103/D103)*100</f>
        <v>79.235031847133769</v>
      </c>
    </row>
    <row r="104" spans="1:12" ht="25.5" customHeight="1" x14ac:dyDescent="0.2">
      <c r="A104" s="73" t="s">
        <v>80</v>
      </c>
      <c r="B104" s="63" t="s">
        <v>194</v>
      </c>
      <c r="C104" s="72">
        <v>157000</v>
      </c>
      <c r="D104" s="72">
        <v>157000</v>
      </c>
      <c r="E104" s="72"/>
      <c r="F104" s="72">
        <v>124399</v>
      </c>
      <c r="G104" s="72"/>
      <c r="H104" s="72"/>
      <c r="I104" s="72"/>
      <c r="J104" s="72"/>
      <c r="K104" s="40">
        <f t="shared" si="27"/>
        <v>79.235031847133769</v>
      </c>
      <c r="L104" s="40">
        <f>(F104/D104)*100</f>
        <v>79.235031847133769</v>
      </c>
    </row>
    <row r="105" spans="1:12" ht="25.5" hidden="1" x14ac:dyDescent="0.2">
      <c r="A105" s="66" t="s">
        <v>167</v>
      </c>
      <c r="B105" s="10" t="s">
        <v>168</v>
      </c>
      <c r="C105" s="20"/>
      <c r="D105" s="20"/>
      <c r="E105" s="20"/>
      <c r="F105" s="60"/>
      <c r="G105" s="20"/>
      <c r="H105" s="20"/>
      <c r="I105" s="20"/>
      <c r="J105" s="20"/>
      <c r="K105" s="40">
        <v>100</v>
      </c>
      <c r="L105" s="40" t="e">
        <f>(F105/D105)*100</f>
        <v>#DIV/0!</v>
      </c>
    </row>
    <row r="106" spans="1:12" ht="20.25" customHeight="1" x14ac:dyDescent="0.2">
      <c r="A106" s="6" t="s">
        <v>82</v>
      </c>
      <c r="B106" s="7" t="s">
        <v>83</v>
      </c>
      <c r="C106" s="44">
        <f>C107+C108+C110+C111+C112+C113+C114+C115+C116+C117+C109</f>
        <v>23952171</v>
      </c>
      <c r="D106" s="44">
        <f t="shared" ref="D106:F106" si="31">D107+D108+D110+D111+D112+D113+D114+D115+D116+D117+D109</f>
        <v>20943756</v>
      </c>
      <c r="E106" s="44">
        <f t="shared" si="31"/>
        <v>0</v>
      </c>
      <c r="F106" s="77">
        <f t="shared" si="31"/>
        <v>6659852.8899999997</v>
      </c>
      <c r="G106" s="21"/>
      <c r="H106" s="21"/>
      <c r="I106" s="21"/>
      <c r="J106" s="21"/>
      <c r="K106" s="8">
        <f t="shared" si="24"/>
        <v>27.804798529536214</v>
      </c>
      <c r="L106" s="8">
        <f t="shared" ref="L106" si="32">(F106/D106)*100</f>
        <v>31.798751331900544</v>
      </c>
    </row>
    <row r="107" spans="1:12" ht="16.5" customHeight="1" x14ac:dyDescent="0.2">
      <c r="A107" s="24" t="s">
        <v>124</v>
      </c>
      <c r="B107" s="25" t="s">
        <v>123</v>
      </c>
      <c r="C107" s="20">
        <v>969564</v>
      </c>
      <c r="D107" s="20">
        <v>969564</v>
      </c>
      <c r="E107" s="20"/>
      <c r="F107" s="60">
        <v>913778.21</v>
      </c>
      <c r="G107" s="20"/>
      <c r="H107" s="20"/>
      <c r="I107" s="20"/>
      <c r="J107" s="20"/>
      <c r="K107" s="40">
        <f t="shared" si="27"/>
        <v>94.246301430333631</v>
      </c>
      <c r="L107" s="40">
        <f>(F107/D107)*100</f>
        <v>94.246301430333631</v>
      </c>
    </row>
    <row r="108" spans="1:12" ht="24.75" customHeight="1" x14ac:dyDescent="0.2">
      <c r="A108" s="24" t="s">
        <v>184</v>
      </c>
      <c r="B108" s="27" t="s">
        <v>185</v>
      </c>
      <c r="C108" s="20">
        <v>1500000</v>
      </c>
      <c r="D108" s="20">
        <v>1500000</v>
      </c>
      <c r="E108" s="20"/>
      <c r="F108" s="60">
        <v>1171931.53</v>
      </c>
      <c r="G108" s="20"/>
      <c r="H108" s="20"/>
      <c r="I108" s="20"/>
      <c r="J108" s="20"/>
      <c r="K108" s="40">
        <f t="shared" si="27"/>
        <v>78.128768666666673</v>
      </c>
      <c r="L108" s="40">
        <f>(F108/D108)*100</f>
        <v>78.128768666666673</v>
      </c>
    </row>
    <row r="109" spans="1:12" ht="24.75" customHeight="1" x14ac:dyDescent="0.2">
      <c r="A109" s="24" t="s">
        <v>195</v>
      </c>
      <c r="B109" s="27" t="s">
        <v>196</v>
      </c>
      <c r="C109" s="20">
        <v>4439400</v>
      </c>
      <c r="D109" s="20">
        <v>1635000</v>
      </c>
      <c r="E109" s="20"/>
      <c r="F109" s="60">
        <v>0</v>
      </c>
      <c r="G109" s="20"/>
      <c r="H109" s="20"/>
      <c r="I109" s="20"/>
      <c r="J109" s="20"/>
      <c r="K109" s="40">
        <f t="shared" si="27"/>
        <v>0</v>
      </c>
      <c r="L109" s="40">
        <f>(F109/D109)*100</f>
        <v>0</v>
      </c>
    </row>
    <row r="110" spans="1:12" ht="24.75" customHeight="1" x14ac:dyDescent="0.2">
      <c r="A110" s="24" t="s">
        <v>125</v>
      </c>
      <c r="B110" s="27" t="s">
        <v>126</v>
      </c>
      <c r="C110" s="20">
        <v>3627073</v>
      </c>
      <c r="D110" s="20">
        <v>3493073</v>
      </c>
      <c r="E110" s="20"/>
      <c r="F110" s="60">
        <v>2419171.79</v>
      </c>
      <c r="G110" s="20"/>
      <c r="H110" s="20"/>
      <c r="I110" s="20"/>
      <c r="J110" s="20"/>
      <c r="K110" s="40">
        <f t="shared" ref="K110:L121" si="33">(F110/C110)*100</f>
        <v>66.697631671598558</v>
      </c>
      <c r="L110" s="40">
        <f t="shared" ref="L110:L119" si="34">(F110/D110)*100</f>
        <v>69.256262036321601</v>
      </c>
    </row>
    <row r="111" spans="1:12" ht="25.5" x14ac:dyDescent="0.2">
      <c r="A111" s="24" t="s">
        <v>86</v>
      </c>
      <c r="B111" s="27" t="s">
        <v>87</v>
      </c>
      <c r="C111" s="20">
        <v>109974</v>
      </c>
      <c r="D111" s="20">
        <v>109974</v>
      </c>
      <c r="E111" s="20"/>
      <c r="F111" s="60">
        <v>74808</v>
      </c>
      <c r="G111" s="20"/>
      <c r="H111" s="20"/>
      <c r="I111" s="20"/>
      <c r="J111" s="20"/>
      <c r="K111" s="40">
        <f t="shared" si="33"/>
        <v>68.023350973866542</v>
      </c>
      <c r="L111" s="40">
        <f t="shared" si="34"/>
        <v>68.023350973866542</v>
      </c>
    </row>
    <row r="112" spans="1:12" ht="62.25" customHeight="1" x14ac:dyDescent="0.2">
      <c r="A112" s="24" t="s">
        <v>159</v>
      </c>
      <c r="B112" s="27" t="s">
        <v>160</v>
      </c>
      <c r="C112" s="20">
        <v>45015</v>
      </c>
      <c r="D112" s="20">
        <v>0</v>
      </c>
      <c r="E112" s="20"/>
      <c r="F112" s="60">
        <v>0</v>
      </c>
      <c r="G112" s="20"/>
      <c r="H112" s="20"/>
      <c r="I112" s="20"/>
      <c r="J112" s="20"/>
      <c r="K112" s="40">
        <f t="shared" si="33"/>
        <v>0</v>
      </c>
      <c r="L112" s="40">
        <v>0</v>
      </c>
    </row>
    <row r="113" spans="1:12" ht="38.25" x14ac:dyDescent="0.2">
      <c r="A113" s="24" t="s">
        <v>157</v>
      </c>
      <c r="B113" s="27" t="s">
        <v>158</v>
      </c>
      <c r="C113" s="20">
        <v>8452500</v>
      </c>
      <c r="D113" s="20">
        <v>8452500</v>
      </c>
      <c r="E113" s="20"/>
      <c r="F113" s="60">
        <v>1297658.3999999999</v>
      </c>
      <c r="G113" s="20"/>
      <c r="H113" s="20"/>
      <c r="I113" s="20"/>
      <c r="J113" s="20"/>
      <c r="K113" s="40">
        <f t="shared" si="33"/>
        <v>15.352362023070096</v>
      </c>
      <c r="L113" s="40">
        <f t="shared" si="34"/>
        <v>15.352362023070096</v>
      </c>
    </row>
    <row r="114" spans="1:12" ht="18" customHeight="1" x14ac:dyDescent="0.2">
      <c r="A114" s="24" t="s">
        <v>164</v>
      </c>
      <c r="B114" s="27" t="s">
        <v>165</v>
      </c>
      <c r="C114" s="20">
        <v>3488430</v>
      </c>
      <c r="D114" s="20">
        <v>3488430</v>
      </c>
      <c r="E114" s="20"/>
      <c r="F114" s="60">
        <v>0</v>
      </c>
      <c r="G114" s="20"/>
      <c r="H114" s="20"/>
      <c r="I114" s="20"/>
      <c r="J114" s="20"/>
      <c r="K114" s="40">
        <f t="shared" si="33"/>
        <v>0</v>
      </c>
      <c r="L114" s="40">
        <f t="shared" si="34"/>
        <v>0</v>
      </c>
    </row>
    <row r="115" spans="1:12" ht="25.5" x14ac:dyDescent="0.2">
      <c r="A115" s="24" t="s">
        <v>162</v>
      </c>
      <c r="B115" s="27" t="s">
        <v>163</v>
      </c>
      <c r="C115" s="20">
        <v>777171</v>
      </c>
      <c r="D115" s="88">
        <v>752171</v>
      </c>
      <c r="E115" s="20"/>
      <c r="F115" s="60">
        <v>713160.36</v>
      </c>
      <c r="G115" s="20"/>
      <c r="H115" s="20"/>
      <c r="I115" s="20"/>
      <c r="J115" s="20"/>
      <c r="K115" s="40">
        <f t="shared" si="33"/>
        <v>91.763635030128498</v>
      </c>
      <c r="L115" s="40">
        <f t="shared" si="34"/>
        <v>94.813594249180028</v>
      </c>
    </row>
    <row r="116" spans="1:12" ht="25.5" customHeight="1" x14ac:dyDescent="0.2">
      <c r="A116" s="24" t="s">
        <v>161</v>
      </c>
      <c r="B116" s="27" t="s">
        <v>126</v>
      </c>
      <c r="C116" s="20">
        <v>344289</v>
      </c>
      <c r="D116" s="20">
        <v>344289</v>
      </c>
      <c r="E116" s="20"/>
      <c r="F116" s="60">
        <v>69344.600000000006</v>
      </c>
      <c r="G116" s="20"/>
      <c r="H116" s="20"/>
      <c r="I116" s="20"/>
      <c r="J116" s="20"/>
      <c r="K116" s="40">
        <f t="shared" si="33"/>
        <v>20.141392841479107</v>
      </c>
      <c r="L116" s="40">
        <f t="shared" si="34"/>
        <v>20.141392841479107</v>
      </c>
    </row>
    <row r="117" spans="1:12" ht="15" customHeight="1" x14ac:dyDescent="0.2">
      <c r="A117" s="24" t="s">
        <v>186</v>
      </c>
      <c r="B117" s="27" t="s">
        <v>187</v>
      </c>
      <c r="C117" s="20">
        <v>198755</v>
      </c>
      <c r="D117" s="20">
        <v>198755</v>
      </c>
      <c r="E117" s="20"/>
      <c r="F117" s="60">
        <v>0</v>
      </c>
      <c r="G117" s="20"/>
      <c r="H117" s="20"/>
      <c r="I117" s="20"/>
      <c r="J117" s="20"/>
      <c r="K117" s="30">
        <f t="shared" si="33"/>
        <v>0</v>
      </c>
      <c r="L117" s="30">
        <f t="shared" si="34"/>
        <v>0</v>
      </c>
    </row>
    <row r="118" spans="1:12" ht="22.5" customHeight="1" x14ac:dyDescent="0.2">
      <c r="A118" s="6" t="s">
        <v>90</v>
      </c>
      <c r="B118" s="7" t="s">
        <v>91</v>
      </c>
      <c r="C118" s="44">
        <f>C120+C121+C119</f>
        <v>4339000</v>
      </c>
      <c r="D118" s="44">
        <f t="shared" ref="D118:F118" si="35">D120+D121+D119</f>
        <v>4057077</v>
      </c>
      <c r="E118" s="44">
        <f t="shared" ca="1" si="35"/>
        <v>4339000</v>
      </c>
      <c r="F118" s="44">
        <f t="shared" si="35"/>
        <v>76399</v>
      </c>
      <c r="G118" s="21"/>
      <c r="H118" s="21"/>
      <c r="I118" s="21"/>
      <c r="J118" s="21"/>
      <c r="K118" s="8">
        <f t="shared" si="33"/>
        <v>1.7607513251901359</v>
      </c>
      <c r="L118" s="8">
        <f t="shared" si="34"/>
        <v>1.8831045109570264</v>
      </c>
    </row>
    <row r="119" spans="1:12" ht="27.75" customHeight="1" x14ac:dyDescent="0.2">
      <c r="A119" s="73" t="s">
        <v>94</v>
      </c>
      <c r="B119" s="63" t="s">
        <v>95</v>
      </c>
      <c r="C119" s="70">
        <v>0</v>
      </c>
      <c r="D119" s="70">
        <v>0</v>
      </c>
      <c r="E119" s="70"/>
      <c r="F119" s="71">
        <v>5806</v>
      </c>
      <c r="G119" s="72"/>
      <c r="H119" s="72"/>
      <c r="I119" s="72"/>
      <c r="J119" s="72"/>
      <c r="K119" s="30" t="e">
        <f t="shared" si="33"/>
        <v>#DIV/0!</v>
      </c>
      <c r="L119" s="30" t="e">
        <f t="shared" si="34"/>
        <v>#DIV/0!</v>
      </c>
    </row>
    <row r="120" spans="1:12" ht="25.5" x14ac:dyDescent="0.2">
      <c r="A120" s="24" t="s">
        <v>128</v>
      </c>
      <c r="B120" s="27" t="s">
        <v>127</v>
      </c>
      <c r="C120" s="20">
        <v>80000</v>
      </c>
      <c r="D120" s="20">
        <v>22400</v>
      </c>
      <c r="E120" s="20"/>
      <c r="F120" s="60">
        <v>70593</v>
      </c>
      <c r="G120" s="20"/>
      <c r="H120" s="20"/>
      <c r="I120" s="20"/>
      <c r="J120" s="20"/>
      <c r="K120" s="30">
        <f t="shared" si="33"/>
        <v>88.241250000000008</v>
      </c>
      <c r="L120" s="30">
        <f t="shared" si="33"/>
        <v>0</v>
      </c>
    </row>
    <row r="121" spans="1:12" ht="29.25" customHeight="1" x14ac:dyDescent="0.2">
      <c r="A121" s="93" t="s">
        <v>197</v>
      </c>
      <c r="B121" s="94" t="s">
        <v>198</v>
      </c>
      <c r="C121" s="95">
        <v>4259000</v>
      </c>
      <c r="D121" s="95">
        <v>4034677</v>
      </c>
      <c r="E121" s="92">
        <f ca="1">E73+E79+E89+E95+E106+E118</f>
        <v>0</v>
      </c>
      <c r="F121" s="96">
        <v>0</v>
      </c>
      <c r="G121" s="95"/>
      <c r="H121" s="95"/>
      <c r="I121" s="95"/>
      <c r="J121" s="95"/>
      <c r="K121" s="97">
        <v>0</v>
      </c>
      <c r="L121" s="97">
        <f t="shared" si="33"/>
        <v>0</v>
      </c>
    </row>
    <row r="122" spans="1:12" ht="18.75" customHeight="1" x14ac:dyDescent="0.2">
      <c r="A122" s="18"/>
      <c r="B122" s="46" t="s">
        <v>129</v>
      </c>
      <c r="C122" s="45">
        <f>C73+C79+C89+C95+C100+C103+C106+C118</f>
        <v>35352848</v>
      </c>
      <c r="D122" s="45">
        <f t="shared" ref="D122:E122" si="36">D73+D79+D89+D95+D100+D103+D106+D118</f>
        <v>26433468</v>
      </c>
      <c r="E122" s="45">
        <f t="shared" ca="1" si="36"/>
        <v>0</v>
      </c>
      <c r="F122" s="78">
        <f>F73+F79+F89+F95+F100+F103+F106+F118</f>
        <v>10091158.1</v>
      </c>
      <c r="G122" s="18"/>
      <c r="H122" s="18"/>
      <c r="I122" s="18"/>
      <c r="J122" s="18"/>
      <c r="K122" s="15">
        <f>(F122/C122)*100</f>
        <v>28.544116445724544</v>
      </c>
      <c r="L122" s="15">
        <f t="shared" ref="L122:L123" si="37">(F122/D122)*100</f>
        <v>38.175687352109833</v>
      </c>
    </row>
    <row r="123" spans="1:12" ht="22.5" customHeight="1" x14ac:dyDescent="0.2">
      <c r="A123" s="18"/>
      <c r="B123" s="48" t="s">
        <v>130</v>
      </c>
      <c r="C123" s="49">
        <f>C71+C122</f>
        <v>173745509</v>
      </c>
      <c r="D123" s="49">
        <f>D71+D122</f>
        <v>109972745.00000001</v>
      </c>
      <c r="E123" s="49">
        <f ca="1">E71+E122</f>
        <v>0</v>
      </c>
      <c r="F123" s="49">
        <f>F71+F122</f>
        <v>84491630.25</v>
      </c>
      <c r="G123" s="18"/>
      <c r="H123" s="18"/>
      <c r="I123" s="18"/>
      <c r="J123" s="18"/>
      <c r="K123" s="15">
        <f>(F123/C123)*100</f>
        <v>48.629533353866428</v>
      </c>
      <c r="L123" s="15">
        <f t="shared" si="37"/>
        <v>76.829609236361236</v>
      </c>
    </row>
    <row r="124" spans="1:12" ht="18" customHeight="1" x14ac:dyDescent="0.2">
      <c r="A124" s="20"/>
      <c r="B124" s="50" t="s">
        <v>131</v>
      </c>
      <c r="C124" s="20"/>
      <c r="D124" s="20"/>
      <c r="E124" s="20"/>
      <c r="F124" s="60"/>
      <c r="G124" s="20"/>
      <c r="H124" s="20"/>
      <c r="I124" s="20"/>
      <c r="J124" s="20"/>
      <c r="K124" s="20"/>
      <c r="L124" s="20"/>
    </row>
    <row r="125" spans="1:12" ht="18" customHeight="1" x14ac:dyDescent="0.2">
      <c r="A125" s="20"/>
      <c r="B125" s="50" t="s">
        <v>188</v>
      </c>
      <c r="C125" s="20"/>
      <c r="D125" s="20"/>
      <c r="E125" s="20"/>
      <c r="F125" s="60"/>
      <c r="G125" s="20"/>
      <c r="H125" s="20"/>
      <c r="I125" s="20"/>
      <c r="J125" s="20"/>
      <c r="K125" s="20"/>
      <c r="L125" s="20"/>
    </row>
    <row r="126" spans="1:12" ht="21.75" customHeight="1" x14ac:dyDescent="0.2">
      <c r="A126" s="6" t="s">
        <v>90</v>
      </c>
      <c r="B126" s="7" t="s">
        <v>91</v>
      </c>
      <c r="C126" s="44">
        <f>C127</f>
        <v>100000</v>
      </c>
      <c r="D126" s="89">
        <f>D127</f>
        <v>50000</v>
      </c>
      <c r="E126" s="44">
        <f t="shared" ref="E126:F126" si="38">E127</f>
        <v>0</v>
      </c>
      <c r="F126" s="61">
        <f t="shared" si="38"/>
        <v>50000</v>
      </c>
      <c r="G126" s="21"/>
      <c r="H126" s="21"/>
      <c r="I126" s="21"/>
      <c r="J126" s="21"/>
      <c r="K126" s="8">
        <f t="shared" ref="K126" si="39">(F126/C126)*100</f>
        <v>50</v>
      </c>
      <c r="L126" s="8">
        <f t="shared" ref="L126" si="40">(F126/D126)*100</f>
        <v>100</v>
      </c>
    </row>
    <row r="127" spans="1:12" ht="25.5" customHeight="1" x14ac:dyDescent="0.2">
      <c r="A127" s="83" t="s">
        <v>132</v>
      </c>
      <c r="B127" s="27" t="s">
        <v>190</v>
      </c>
      <c r="C127" s="20">
        <v>100000</v>
      </c>
      <c r="D127" s="88">
        <v>50000</v>
      </c>
      <c r="E127" s="20"/>
      <c r="F127" s="60">
        <v>50000</v>
      </c>
      <c r="G127" s="20"/>
      <c r="H127" s="20"/>
      <c r="I127" s="20"/>
      <c r="J127" s="20"/>
      <c r="K127" s="30">
        <f t="shared" ref="K127:K129" si="41">(F127/C127)*100</f>
        <v>50</v>
      </c>
      <c r="L127" s="30">
        <f t="shared" ref="L127:L130" si="42">(F127/D127)*100</f>
        <v>100</v>
      </c>
    </row>
    <row r="128" spans="1:12" ht="19.5" customHeight="1" x14ac:dyDescent="0.2">
      <c r="A128" s="83"/>
      <c r="B128" s="90" t="s">
        <v>189</v>
      </c>
      <c r="C128" s="20"/>
      <c r="D128" s="88"/>
      <c r="E128" s="20"/>
      <c r="F128" s="60"/>
      <c r="G128" s="20"/>
      <c r="H128" s="20"/>
      <c r="I128" s="20"/>
      <c r="J128" s="20"/>
      <c r="K128" s="30"/>
      <c r="L128" s="30"/>
    </row>
    <row r="129" spans="1:14" ht="25.5" customHeight="1" x14ac:dyDescent="0.2">
      <c r="A129" s="83" t="s">
        <v>132</v>
      </c>
      <c r="B129" s="27" t="s">
        <v>190</v>
      </c>
      <c r="C129" s="20">
        <v>36305</v>
      </c>
      <c r="D129" s="88">
        <v>14600</v>
      </c>
      <c r="E129" s="20"/>
      <c r="F129" s="60">
        <v>0</v>
      </c>
      <c r="G129" s="20"/>
      <c r="H129" s="20"/>
      <c r="I129" s="20"/>
      <c r="J129" s="20"/>
      <c r="K129" s="30">
        <f t="shared" si="41"/>
        <v>0</v>
      </c>
      <c r="L129" s="30">
        <f t="shared" si="42"/>
        <v>0</v>
      </c>
    </row>
    <row r="130" spans="1:14" ht="18" customHeight="1" x14ac:dyDescent="0.2">
      <c r="A130" s="51"/>
      <c r="B130" s="48" t="s">
        <v>133</v>
      </c>
      <c r="C130" s="45">
        <f>C127+C129</f>
        <v>136305</v>
      </c>
      <c r="D130" s="45">
        <f t="shared" ref="D130:F130" si="43">D127+D129</f>
        <v>64600</v>
      </c>
      <c r="E130" s="45">
        <f t="shared" si="43"/>
        <v>0</v>
      </c>
      <c r="F130" s="45">
        <f t="shared" si="43"/>
        <v>50000</v>
      </c>
      <c r="G130" s="18"/>
      <c r="H130" s="18"/>
      <c r="I130" s="18"/>
      <c r="J130" s="18"/>
      <c r="K130" s="15">
        <f>(F130/C130)*100</f>
        <v>36.682440115916506</v>
      </c>
      <c r="L130" s="15">
        <f t="shared" si="42"/>
        <v>77.399380804953566</v>
      </c>
    </row>
    <row r="131" spans="1:14" ht="18" customHeight="1" x14ac:dyDescent="0.2">
      <c r="A131" s="23"/>
      <c r="B131" s="52" t="s">
        <v>134</v>
      </c>
      <c r="C131" s="20"/>
      <c r="D131" s="20"/>
      <c r="E131" s="20"/>
      <c r="F131" s="60"/>
      <c r="G131" s="20"/>
      <c r="H131" s="20"/>
      <c r="I131" s="20"/>
      <c r="J131" s="20"/>
      <c r="K131" s="20"/>
      <c r="L131" s="20"/>
    </row>
    <row r="132" spans="1:14" ht="18.75" customHeight="1" x14ac:dyDescent="0.2">
      <c r="A132" s="53">
        <v>602000</v>
      </c>
      <c r="B132" s="52" t="s">
        <v>135</v>
      </c>
      <c r="C132" s="53">
        <v>-14764892</v>
      </c>
      <c r="D132" s="84">
        <v>-7327604</v>
      </c>
      <c r="E132" s="53"/>
      <c r="F132" s="62">
        <v>-7861424.1799999997</v>
      </c>
      <c r="G132" s="53"/>
      <c r="H132" s="53"/>
      <c r="I132" s="53"/>
      <c r="J132" s="53"/>
      <c r="K132" s="53"/>
      <c r="L132" s="53"/>
    </row>
    <row r="133" spans="1:14" ht="15.75" customHeight="1" x14ac:dyDescent="0.2">
      <c r="A133" s="20">
        <v>602100</v>
      </c>
      <c r="B133" s="25" t="s">
        <v>139</v>
      </c>
      <c r="C133" s="20">
        <v>5130646</v>
      </c>
      <c r="D133" s="85">
        <v>4848207</v>
      </c>
      <c r="E133" s="20"/>
      <c r="F133" s="60">
        <v>5239182.9400000004</v>
      </c>
      <c r="G133" s="20"/>
      <c r="H133" s="20"/>
      <c r="I133" s="20"/>
      <c r="J133" s="20"/>
      <c r="K133" s="20"/>
      <c r="L133" s="20"/>
      <c r="M133" s="76"/>
    </row>
    <row r="134" spans="1:14" ht="16.5" customHeight="1" x14ac:dyDescent="0.2">
      <c r="A134" s="20">
        <v>602200</v>
      </c>
      <c r="B134" s="25" t="s">
        <v>136</v>
      </c>
      <c r="C134" s="20"/>
      <c r="D134" s="85"/>
      <c r="E134" s="20"/>
      <c r="F134" s="60">
        <v>6779455.6500000004</v>
      </c>
      <c r="G134" s="20"/>
      <c r="H134" s="20"/>
      <c r="I134" s="20"/>
      <c r="J134" s="20"/>
      <c r="K134" s="20"/>
      <c r="L134" s="20"/>
      <c r="M134" s="76"/>
    </row>
    <row r="135" spans="1:14" ht="17.25" customHeight="1" x14ac:dyDescent="0.2">
      <c r="A135" s="20">
        <v>602304</v>
      </c>
      <c r="B135" s="25" t="s">
        <v>138</v>
      </c>
      <c r="C135" s="20">
        <v>0</v>
      </c>
      <c r="D135" s="20">
        <v>0</v>
      </c>
      <c r="E135" s="20"/>
      <c r="F135" s="60"/>
      <c r="G135" s="20"/>
      <c r="H135" s="20"/>
      <c r="I135" s="20"/>
      <c r="J135" s="20"/>
      <c r="K135" s="20"/>
      <c r="L135" s="20"/>
      <c r="M135" s="76"/>
      <c r="N135" s="76"/>
    </row>
    <row r="136" spans="1:14" ht="30" customHeight="1" x14ac:dyDescent="0.2">
      <c r="A136" s="20">
        <v>602400</v>
      </c>
      <c r="B136" s="27" t="s">
        <v>137</v>
      </c>
      <c r="C136" s="20">
        <v>-19895538</v>
      </c>
      <c r="D136" s="20">
        <v>-12175811</v>
      </c>
      <c r="E136" s="20"/>
      <c r="F136" s="60">
        <v>-6321151.4699999997</v>
      </c>
      <c r="G136" s="20"/>
      <c r="H136" s="20"/>
      <c r="I136" s="20"/>
      <c r="J136" s="20"/>
      <c r="K136" s="20"/>
      <c r="L136" s="20"/>
    </row>
    <row r="137" spans="1:14" ht="16.5" customHeight="1" x14ac:dyDescent="0.2">
      <c r="A137" s="20"/>
      <c r="B137" s="52" t="s">
        <v>140</v>
      </c>
      <c r="C137" s="20"/>
      <c r="D137" s="20"/>
      <c r="E137" s="20"/>
      <c r="F137" s="60"/>
      <c r="G137" s="20"/>
      <c r="H137" s="20"/>
      <c r="I137" s="20"/>
      <c r="J137" s="20"/>
      <c r="K137" s="20"/>
      <c r="L137" s="20"/>
    </row>
    <row r="138" spans="1:14" ht="16.5" customHeight="1" x14ac:dyDescent="0.2">
      <c r="A138" s="53">
        <v>602000</v>
      </c>
      <c r="B138" s="52" t="s">
        <v>135</v>
      </c>
      <c r="C138" s="20">
        <v>28654729</v>
      </c>
      <c r="D138" s="20">
        <v>20819987</v>
      </c>
      <c r="E138" s="20"/>
      <c r="F138" s="60">
        <v>4856500.32</v>
      </c>
      <c r="G138" s="20"/>
      <c r="H138" s="20"/>
      <c r="I138" s="20"/>
      <c r="J138" s="20"/>
      <c r="K138" s="20"/>
      <c r="L138" s="20"/>
      <c r="M138" s="54"/>
    </row>
    <row r="139" spans="1:14" ht="20.25" customHeight="1" x14ac:dyDescent="0.2">
      <c r="A139" s="20">
        <v>602100</v>
      </c>
      <c r="B139" s="25" t="s">
        <v>139</v>
      </c>
      <c r="C139" s="20">
        <v>8759191</v>
      </c>
      <c r="D139" s="20">
        <v>8644176</v>
      </c>
      <c r="E139" s="20"/>
      <c r="F139" s="60">
        <v>8958845.8800000008</v>
      </c>
      <c r="G139" s="20"/>
      <c r="H139" s="20"/>
      <c r="I139" s="20"/>
      <c r="J139" s="20"/>
      <c r="K139" s="20"/>
      <c r="L139" s="20"/>
    </row>
    <row r="140" spans="1:14" ht="18.75" customHeight="1" x14ac:dyDescent="0.2">
      <c r="A140" s="20">
        <v>602200</v>
      </c>
      <c r="B140" s="25" t="s">
        <v>136</v>
      </c>
      <c r="C140" s="20"/>
      <c r="D140" s="20"/>
      <c r="E140" s="20"/>
      <c r="F140" s="60">
        <v>10423497.029999999</v>
      </c>
      <c r="G140" s="20"/>
      <c r="H140" s="20"/>
      <c r="I140" s="20"/>
      <c r="J140" s="20"/>
      <c r="K140" s="20"/>
      <c r="L140" s="20"/>
      <c r="M140" s="54"/>
    </row>
    <row r="141" spans="1:14" ht="27.75" customHeight="1" x14ac:dyDescent="0.2">
      <c r="A141" s="20">
        <v>602400</v>
      </c>
      <c r="B141" s="27" t="s">
        <v>137</v>
      </c>
      <c r="C141" s="20">
        <v>19895538</v>
      </c>
      <c r="D141" s="20">
        <v>12175811</v>
      </c>
      <c r="E141" s="20"/>
      <c r="F141" s="60">
        <v>6321151.4699999997</v>
      </c>
      <c r="G141" s="20"/>
      <c r="H141" s="20"/>
      <c r="I141" s="20"/>
      <c r="J141" s="20"/>
      <c r="K141" s="20"/>
      <c r="L141" s="20"/>
      <c r="M141" s="76"/>
    </row>
    <row r="143" spans="1:14" x14ac:dyDescent="0.2">
      <c r="B143" s="55" t="s">
        <v>141</v>
      </c>
    </row>
    <row r="144" spans="1:14" x14ac:dyDescent="0.2">
      <c r="B144" s="55" t="s">
        <v>142</v>
      </c>
      <c r="F144" t="s">
        <v>143</v>
      </c>
    </row>
    <row r="146" spans="6:6" x14ac:dyDescent="0.2">
      <c r="F146" s="76"/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68" fitToHeight="500" orientation="portrait" verticalDpi="0" r:id="rId1"/>
  <rowBreaks count="2" manualBreakCount="2">
    <brk id="39" max="11" man="1"/>
    <brk id="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2019-07-19T10:02:19Z</cp:lastPrinted>
  <dcterms:created xsi:type="dcterms:W3CDTF">2018-05-22T11:21:30Z</dcterms:created>
  <dcterms:modified xsi:type="dcterms:W3CDTF">2019-07-25T11:11:48Z</dcterms:modified>
</cp:coreProperties>
</file>